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anovska\Desktop\"/>
    </mc:Choice>
  </mc:AlternateContent>
  <bookViews>
    <workbookView xWindow="0" yWindow="0" windowWidth="0" windowHeight="0"/>
  </bookViews>
  <sheets>
    <sheet name="Rekapitulace stavby" sheetId="1" r:id="rId1"/>
    <sheet name="01 - Stavební část" sheetId="2" r:id="rId2"/>
    <sheet name="02 - Elektroinstalace" sheetId="3" r:id="rId3"/>
    <sheet name="03 - VZT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'01 - Stavební část'!$C$145:$K$462</definedName>
    <definedName name="_xlnm.Print_Area" localSheetId="1">'01 - Stavební část'!$C$4:$J$76,'01 - Stavební část'!$C$82:$J$127,'01 - Stavební část'!$C$133:$K$462</definedName>
    <definedName name="_xlnm.Print_Titles" localSheetId="1">'01 - Stavební část'!$145:$145</definedName>
    <definedName name="_xlnm._FilterDatabase" localSheetId="2" hidden="1">'02 - Elektroinstalace'!$C$139:$K$348</definedName>
    <definedName name="_xlnm.Print_Area" localSheetId="2">'02 - Elektroinstalace'!$C$4:$J$76,'02 - Elektroinstalace'!$C$82:$J$121,'02 - Elektroinstalace'!$C$127:$K$348</definedName>
    <definedName name="_xlnm.Print_Titles" localSheetId="2">'02 - Elektroinstalace'!$139:$139</definedName>
    <definedName name="_xlnm._FilterDatabase" localSheetId="3" hidden="1">'03 - VZT'!$C$132:$K$198</definedName>
    <definedName name="_xlnm.Print_Area" localSheetId="3">'03 - VZT'!$C$4:$J$76,'03 - VZT'!$C$82:$J$114,'03 - VZT'!$C$120:$K$198</definedName>
    <definedName name="_xlnm.Print_Titles" localSheetId="3">'03 - VZT'!$132:$132</definedName>
  </definedNames>
  <calcPr/>
</workbook>
</file>

<file path=xl/calcChain.xml><?xml version="1.0" encoding="utf-8"?>
<calcChain xmlns="http://schemas.openxmlformats.org/spreadsheetml/2006/main">
  <c i="4" l="1" r="J39"/>
  <c r="J38"/>
  <c i="1" r="AY97"/>
  <c i="4" r="J37"/>
  <c i="1" r="AX97"/>
  <c i="4"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F127"/>
  <c r="E125"/>
  <c r="BI112"/>
  <c r="BH112"/>
  <c r="BG112"/>
  <c r="BF112"/>
  <c r="BI111"/>
  <c r="BH111"/>
  <c r="BG111"/>
  <c r="BF111"/>
  <c r="BE111"/>
  <c r="BI110"/>
  <c r="BH110"/>
  <c r="BG110"/>
  <c r="BF110"/>
  <c r="BE110"/>
  <c r="BI109"/>
  <c r="BH109"/>
  <c r="BG109"/>
  <c r="BF109"/>
  <c r="BE109"/>
  <c r="BI108"/>
  <c r="BH108"/>
  <c r="BG108"/>
  <c r="BF108"/>
  <c r="BE108"/>
  <c r="BI107"/>
  <c r="BH107"/>
  <c r="BG107"/>
  <c r="BF107"/>
  <c r="BE107"/>
  <c r="F89"/>
  <c r="E87"/>
  <c r="J24"/>
  <c r="E24"/>
  <c r="J130"/>
  <c r="J23"/>
  <c r="J21"/>
  <c r="E21"/>
  <c r="J91"/>
  <c r="J20"/>
  <c r="J18"/>
  <c r="E18"/>
  <c r="F92"/>
  <c r="J17"/>
  <c r="J15"/>
  <c r="E15"/>
  <c r="F129"/>
  <c r="J14"/>
  <c r="J12"/>
  <c r="J89"/>
  <c r="E7"/>
  <c r="E123"/>
  <c i="3" r="J309"/>
  <c r="J39"/>
  <c r="J38"/>
  <c i="1" r="AY96"/>
  <c i="3" r="J37"/>
  <c i="1" r="AX96"/>
  <c i="3"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1"/>
  <c r="BH341"/>
  <c r="BG341"/>
  <c r="BF341"/>
  <c r="T341"/>
  <c r="R341"/>
  <c r="P341"/>
  <c r="BI340"/>
  <c r="BH340"/>
  <c r="BG340"/>
  <c r="BF340"/>
  <c r="T340"/>
  <c r="R340"/>
  <c r="P340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J104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0"/>
  <c r="BH220"/>
  <c r="BG220"/>
  <c r="BF220"/>
  <c r="T220"/>
  <c r="R220"/>
  <c r="P220"/>
  <c r="BI219"/>
  <c r="BH219"/>
  <c r="BG219"/>
  <c r="BF219"/>
  <c r="T219"/>
  <c r="R219"/>
  <c r="P219"/>
  <c r="BI216"/>
  <c r="BH216"/>
  <c r="BG216"/>
  <c r="BF216"/>
  <c r="T216"/>
  <c r="R216"/>
  <c r="P216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8"/>
  <c r="BH208"/>
  <c r="BG208"/>
  <c r="BF208"/>
  <c r="T208"/>
  <c r="R208"/>
  <c r="P208"/>
  <c r="BI205"/>
  <c r="BH205"/>
  <c r="BG205"/>
  <c r="BF205"/>
  <c r="T205"/>
  <c r="R205"/>
  <c r="P205"/>
  <c r="BI204"/>
  <c r="BH204"/>
  <c r="BG204"/>
  <c r="BF204"/>
  <c r="T204"/>
  <c r="R204"/>
  <c r="P204"/>
  <c r="BI201"/>
  <c r="BH201"/>
  <c r="BG201"/>
  <c r="BF201"/>
  <c r="T201"/>
  <c r="R201"/>
  <c r="P201"/>
  <c r="BI200"/>
  <c r="BH200"/>
  <c r="BG200"/>
  <c r="BF200"/>
  <c r="T200"/>
  <c r="R200"/>
  <c r="P200"/>
  <c r="BI197"/>
  <c r="BH197"/>
  <c r="BG197"/>
  <c r="BF197"/>
  <c r="T197"/>
  <c r="R197"/>
  <c r="P197"/>
  <c r="BI196"/>
  <c r="BH196"/>
  <c r="BG196"/>
  <c r="BF196"/>
  <c r="T196"/>
  <c r="R196"/>
  <c r="P196"/>
  <c r="BI193"/>
  <c r="BH193"/>
  <c r="BG193"/>
  <c r="BF193"/>
  <c r="T193"/>
  <c r="R193"/>
  <c r="P193"/>
  <c r="BI192"/>
  <c r="BH192"/>
  <c r="BG192"/>
  <c r="BF192"/>
  <c r="T192"/>
  <c r="R192"/>
  <c r="P192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6"/>
  <c r="BH166"/>
  <c r="BG166"/>
  <c r="BF166"/>
  <c r="T166"/>
  <c r="R166"/>
  <c r="P166"/>
  <c r="BI163"/>
  <c r="BH163"/>
  <c r="BG163"/>
  <c r="BF163"/>
  <c r="T163"/>
  <c r="T162"/>
  <c r="R163"/>
  <c r="R162"/>
  <c r="P163"/>
  <c r="P162"/>
  <c r="BI161"/>
  <c r="BH161"/>
  <c r="BG161"/>
  <c r="BF161"/>
  <c r="T161"/>
  <c r="R161"/>
  <c r="P161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F134"/>
  <c r="E132"/>
  <c r="BI119"/>
  <c r="BH119"/>
  <c r="BG119"/>
  <c r="BF119"/>
  <c r="BI118"/>
  <c r="BH118"/>
  <c r="BG118"/>
  <c r="BF118"/>
  <c r="BE118"/>
  <c r="BI117"/>
  <c r="BH117"/>
  <c r="BG117"/>
  <c r="BF117"/>
  <c r="BE117"/>
  <c r="BI116"/>
  <c r="BH116"/>
  <c r="BG116"/>
  <c r="BF116"/>
  <c r="BE116"/>
  <c r="BI115"/>
  <c r="BH115"/>
  <c r="BG115"/>
  <c r="BF115"/>
  <c r="BE115"/>
  <c r="BI114"/>
  <c r="BH114"/>
  <c r="BG114"/>
  <c r="BF114"/>
  <c r="BE114"/>
  <c r="F89"/>
  <c r="E87"/>
  <c r="J24"/>
  <c r="E24"/>
  <c r="J92"/>
  <c r="J23"/>
  <c r="J21"/>
  <c r="E21"/>
  <c r="J91"/>
  <c r="J20"/>
  <c r="J18"/>
  <c r="E18"/>
  <c r="F137"/>
  <c r="J17"/>
  <c r="J15"/>
  <c r="E15"/>
  <c r="F136"/>
  <c r="J14"/>
  <c r="J12"/>
  <c r="J134"/>
  <c r="E7"/>
  <c r="E85"/>
  <c i="2" r="J39"/>
  <c r="J38"/>
  <c i="1" r="AY95"/>
  <c i="2" r="J37"/>
  <c i="1" r="AX95"/>
  <c i="2" r="BI462"/>
  <c r="BH462"/>
  <c r="BG462"/>
  <c r="BF462"/>
  <c r="T462"/>
  <c r="R462"/>
  <c r="P462"/>
  <c r="BI461"/>
  <c r="BH461"/>
  <c r="BG461"/>
  <c r="BF461"/>
  <c r="T461"/>
  <c r="R461"/>
  <c r="P461"/>
  <c r="BI460"/>
  <c r="BH460"/>
  <c r="BG460"/>
  <c r="BF460"/>
  <c r="T460"/>
  <c r="R460"/>
  <c r="P460"/>
  <c r="BI459"/>
  <c r="BH459"/>
  <c r="BG459"/>
  <c r="BF459"/>
  <c r="T459"/>
  <c r="R459"/>
  <c r="P459"/>
  <c r="BI458"/>
  <c r="BH458"/>
  <c r="BG458"/>
  <c r="BF458"/>
  <c r="T458"/>
  <c r="R458"/>
  <c r="P458"/>
  <c r="BI457"/>
  <c r="BH457"/>
  <c r="BG457"/>
  <c r="BF457"/>
  <c r="T457"/>
  <c r="R457"/>
  <c r="P457"/>
  <c r="BI455"/>
  <c r="BH455"/>
  <c r="BG455"/>
  <c r="BF455"/>
  <c r="T455"/>
  <c r="T454"/>
  <c r="R455"/>
  <c r="R454"/>
  <c r="P455"/>
  <c r="P454"/>
  <c r="BI453"/>
  <c r="BH453"/>
  <c r="BG453"/>
  <c r="BF453"/>
  <c r="T453"/>
  <c r="R453"/>
  <c r="P453"/>
  <c r="BI451"/>
  <c r="BH451"/>
  <c r="BG451"/>
  <c r="BF451"/>
  <c r="T451"/>
  <c r="R451"/>
  <c r="P451"/>
  <c r="BI449"/>
  <c r="BH449"/>
  <c r="BG449"/>
  <c r="BF449"/>
  <c r="T449"/>
  <c r="R449"/>
  <c r="P449"/>
  <c r="BI446"/>
  <c r="BH446"/>
  <c r="BG446"/>
  <c r="BF446"/>
  <c r="T446"/>
  <c r="R446"/>
  <c r="P446"/>
  <c r="BI445"/>
  <c r="BH445"/>
  <c r="BG445"/>
  <c r="BF445"/>
  <c r="T445"/>
  <c r="R445"/>
  <c r="P445"/>
  <c r="BI444"/>
  <c r="BH444"/>
  <c r="BG444"/>
  <c r="BF444"/>
  <c r="T444"/>
  <c r="R444"/>
  <c r="P444"/>
  <c r="BI442"/>
  <c r="BH442"/>
  <c r="BG442"/>
  <c r="BF442"/>
  <c r="T442"/>
  <c r="R442"/>
  <c r="P442"/>
  <c r="BI441"/>
  <c r="BH441"/>
  <c r="BG441"/>
  <c r="BF441"/>
  <c r="T441"/>
  <c r="R441"/>
  <c r="P441"/>
  <c r="BI439"/>
  <c r="BH439"/>
  <c r="BG439"/>
  <c r="BF439"/>
  <c r="T439"/>
  <c r="R439"/>
  <c r="P439"/>
  <c r="BI437"/>
  <c r="BH437"/>
  <c r="BG437"/>
  <c r="BF437"/>
  <c r="T437"/>
  <c r="R437"/>
  <c r="P437"/>
  <c r="BI434"/>
  <c r="BH434"/>
  <c r="BG434"/>
  <c r="BF434"/>
  <c r="T434"/>
  <c r="R434"/>
  <c r="P434"/>
  <c r="BI431"/>
  <c r="BH431"/>
  <c r="BG431"/>
  <c r="BF431"/>
  <c r="T431"/>
  <c r="R431"/>
  <c r="P431"/>
  <c r="BI430"/>
  <c r="BH430"/>
  <c r="BG430"/>
  <c r="BF430"/>
  <c r="T430"/>
  <c r="R430"/>
  <c r="P430"/>
  <c r="BI429"/>
  <c r="BH429"/>
  <c r="BG429"/>
  <c r="BF429"/>
  <c r="T429"/>
  <c r="R429"/>
  <c r="P429"/>
  <c r="BI427"/>
  <c r="BH427"/>
  <c r="BG427"/>
  <c r="BF427"/>
  <c r="T427"/>
  <c r="R427"/>
  <c r="P427"/>
  <c r="BI426"/>
  <c r="BH426"/>
  <c r="BG426"/>
  <c r="BF426"/>
  <c r="T426"/>
  <c r="R426"/>
  <c r="P426"/>
  <c r="BI425"/>
  <c r="BH425"/>
  <c r="BG425"/>
  <c r="BF425"/>
  <c r="T425"/>
  <c r="R425"/>
  <c r="P425"/>
  <c r="BI424"/>
  <c r="BH424"/>
  <c r="BG424"/>
  <c r="BF424"/>
  <c r="T424"/>
  <c r="R424"/>
  <c r="P424"/>
  <c r="BI418"/>
  <c r="BH418"/>
  <c r="BG418"/>
  <c r="BF418"/>
  <c r="T418"/>
  <c r="R418"/>
  <c r="P418"/>
  <c r="BI408"/>
  <c r="BH408"/>
  <c r="BG408"/>
  <c r="BF408"/>
  <c r="T408"/>
  <c r="R408"/>
  <c r="P408"/>
  <c r="BI393"/>
  <c r="BH393"/>
  <c r="BG393"/>
  <c r="BF393"/>
  <c r="T393"/>
  <c r="R393"/>
  <c r="P393"/>
  <c r="BI389"/>
  <c r="BH389"/>
  <c r="BG389"/>
  <c r="BF389"/>
  <c r="T389"/>
  <c r="R389"/>
  <c r="P389"/>
  <c r="BI386"/>
  <c r="BH386"/>
  <c r="BG386"/>
  <c r="BF386"/>
  <c r="T386"/>
  <c r="R386"/>
  <c r="P386"/>
  <c r="BI383"/>
  <c r="BH383"/>
  <c r="BG383"/>
  <c r="BF383"/>
  <c r="T383"/>
  <c r="R383"/>
  <c r="P383"/>
  <c r="BI381"/>
  <c r="BH381"/>
  <c r="BG381"/>
  <c r="BF381"/>
  <c r="T381"/>
  <c r="R381"/>
  <c r="P381"/>
  <c r="BI377"/>
  <c r="BH377"/>
  <c r="BG377"/>
  <c r="BF377"/>
  <c r="T377"/>
  <c r="R377"/>
  <c r="P377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3"/>
  <c r="BH363"/>
  <c r="BG363"/>
  <c r="BF363"/>
  <c r="T363"/>
  <c r="R363"/>
  <c r="P363"/>
  <c r="BI361"/>
  <c r="BH361"/>
  <c r="BG361"/>
  <c r="BF361"/>
  <c r="T361"/>
  <c r="R361"/>
  <c r="P361"/>
  <c r="BI360"/>
  <c r="BH360"/>
  <c r="BG360"/>
  <c r="BF360"/>
  <c r="T360"/>
  <c r="R360"/>
  <c r="P360"/>
  <c r="BI358"/>
  <c r="BH358"/>
  <c r="BG358"/>
  <c r="BF358"/>
  <c r="T358"/>
  <c r="R358"/>
  <c r="P358"/>
  <c r="BI356"/>
  <c r="BH356"/>
  <c r="BG356"/>
  <c r="BF356"/>
  <c r="T356"/>
  <c r="R356"/>
  <c r="P356"/>
  <c r="BI353"/>
  <c r="BH353"/>
  <c r="BG353"/>
  <c r="BF353"/>
  <c r="T353"/>
  <c r="R353"/>
  <c r="P353"/>
  <c r="BI350"/>
  <c r="BH350"/>
  <c r="BG350"/>
  <c r="BF350"/>
  <c r="T350"/>
  <c r="T349"/>
  <c r="R350"/>
  <c r="R349"/>
  <c r="P350"/>
  <c r="P349"/>
  <c r="BI348"/>
  <c r="BH348"/>
  <c r="BG348"/>
  <c r="BF348"/>
  <c r="T348"/>
  <c r="T347"/>
  <c r="R348"/>
  <c r="R347"/>
  <c r="P348"/>
  <c r="P347"/>
  <c r="BI345"/>
  <c r="BH345"/>
  <c r="BG345"/>
  <c r="BF345"/>
  <c r="T345"/>
  <c r="R345"/>
  <c r="P345"/>
  <c r="BI343"/>
  <c r="BH343"/>
  <c r="BG343"/>
  <c r="BF343"/>
  <c r="T343"/>
  <c r="R343"/>
  <c r="P343"/>
  <c r="BI340"/>
  <c r="BH340"/>
  <c r="BG340"/>
  <c r="BF340"/>
  <c r="T340"/>
  <c r="T339"/>
  <c r="R340"/>
  <c r="R339"/>
  <c r="P340"/>
  <c r="P339"/>
  <c r="BI338"/>
  <c r="BH338"/>
  <c r="BG338"/>
  <c r="BF338"/>
  <c r="T338"/>
  <c r="R338"/>
  <c r="P338"/>
  <c r="BI334"/>
  <c r="BH334"/>
  <c r="BG334"/>
  <c r="BF334"/>
  <c r="T334"/>
  <c r="R334"/>
  <c r="P334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8"/>
  <c r="BH328"/>
  <c r="BG328"/>
  <c r="BF328"/>
  <c r="T328"/>
  <c r="R328"/>
  <c r="P328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17"/>
  <c r="BH317"/>
  <c r="BG317"/>
  <c r="BF317"/>
  <c r="T317"/>
  <c r="R317"/>
  <c r="P317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74"/>
  <c r="BH274"/>
  <c r="BG274"/>
  <c r="BF274"/>
  <c r="T274"/>
  <c r="R274"/>
  <c r="P274"/>
  <c r="BI271"/>
  <c r="BH271"/>
  <c r="BG271"/>
  <c r="BF271"/>
  <c r="T271"/>
  <c r="R271"/>
  <c r="P271"/>
  <c r="BI270"/>
  <c r="BH270"/>
  <c r="BG270"/>
  <c r="BF270"/>
  <c r="T270"/>
  <c r="R270"/>
  <c r="P270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30"/>
  <c r="BH230"/>
  <c r="BG230"/>
  <c r="BF230"/>
  <c r="T230"/>
  <c r="R230"/>
  <c r="P230"/>
  <c r="BI225"/>
  <c r="BH225"/>
  <c r="BG225"/>
  <c r="BF225"/>
  <c r="T225"/>
  <c r="R225"/>
  <c r="P225"/>
  <c r="BI217"/>
  <c r="BH217"/>
  <c r="BG217"/>
  <c r="BF217"/>
  <c r="T217"/>
  <c r="R217"/>
  <c r="P217"/>
  <c r="BI215"/>
  <c r="BH215"/>
  <c r="BG215"/>
  <c r="BF215"/>
  <c r="T215"/>
  <c r="R215"/>
  <c r="P215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4"/>
  <c r="BH174"/>
  <c r="BG174"/>
  <c r="BF174"/>
  <c r="T174"/>
  <c r="R174"/>
  <c r="P174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3"/>
  <c r="BH153"/>
  <c r="BG153"/>
  <c r="BF153"/>
  <c r="T153"/>
  <c r="R153"/>
  <c r="P153"/>
  <c r="BI149"/>
  <c r="BH149"/>
  <c r="BG149"/>
  <c r="BF149"/>
  <c r="T149"/>
  <c r="R149"/>
  <c r="P149"/>
  <c r="J142"/>
  <c r="F140"/>
  <c r="E138"/>
  <c r="BI125"/>
  <c r="BH125"/>
  <c r="BG125"/>
  <c r="BF125"/>
  <c r="BI124"/>
  <c r="BH124"/>
  <c r="BG124"/>
  <c r="BF124"/>
  <c r="BE124"/>
  <c r="BI123"/>
  <c r="BH123"/>
  <c r="BG123"/>
  <c r="BF123"/>
  <c r="BE123"/>
  <c r="BI122"/>
  <c r="BH122"/>
  <c r="BG122"/>
  <c r="BF122"/>
  <c r="BE122"/>
  <c r="BI121"/>
  <c r="BH121"/>
  <c r="BG121"/>
  <c r="BF121"/>
  <c r="BE121"/>
  <c r="BI120"/>
  <c r="BH120"/>
  <c r="BG120"/>
  <c r="BF120"/>
  <c r="BE120"/>
  <c r="J91"/>
  <c r="F89"/>
  <c r="E87"/>
  <c r="J24"/>
  <c r="E24"/>
  <c r="J143"/>
  <c r="J23"/>
  <c r="J18"/>
  <c r="E18"/>
  <c r="F143"/>
  <c r="J17"/>
  <c r="J15"/>
  <c r="E15"/>
  <c r="F142"/>
  <c r="J14"/>
  <c r="J12"/>
  <c r="J89"/>
  <c r="E7"/>
  <c r="E136"/>
  <c i="1" r="L90"/>
  <c r="AM90"/>
  <c r="AM89"/>
  <c r="L89"/>
  <c r="AM87"/>
  <c r="L87"/>
  <c r="L85"/>
  <c r="L84"/>
  <c i="4" r="J198"/>
  <c r="J197"/>
  <c r="BK194"/>
  <c r="J189"/>
  <c r="J183"/>
  <c r="BK177"/>
  <c r="J169"/>
  <c r="J168"/>
  <c r="BK156"/>
  <c r="J155"/>
  <c r="BK144"/>
  <c r="BK138"/>
  <c i="3" r="BK347"/>
  <c r="J344"/>
  <c r="BK337"/>
  <c r="J330"/>
  <c r="J327"/>
  <c r="BK321"/>
  <c r="J314"/>
  <c r="BK303"/>
  <c r="BK298"/>
  <c r="BK294"/>
  <c r="BK292"/>
  <c r="J290"/>
  <c r="BK287"/>
  <c r="BK285"/>
  <c r="BK279"/>
  <c r="BK277"/>
  <c r="J276"/>
  <c r="J268"/>
  <c r="J266"/>
  <c r="J262"/>
  <c r="J259"/>
  <c r="J258"/>
  <c r="J249"/>
  <c r="J246"/>
  <c r="J244"/>
  <c r="BK240"/>
  <c r="J239"/>
  <c r="J238"/>
  <c r="BK232"/>
  <c r="BK227"/>
  <c r="BK225"/>
  <c r="J216"/>
  <c r="BK209"/>
  <c r="BK197"/>
  <c r="J187"/>
  <c r="BK184"/>
  <c r="J173"/>
  <c r="BK156"/>
  <c r="BK154"/>
  <c r="BK153"/>
  <c i="2" r="BK462"/>
  <c r="J461"/>
  <c r="J453"/>
  <c r="J451"/>
  <c r="BK445"/>
  <c r="J434"/>
  <c r="J430"/>
  <c r="J424"/>
  <c r="BK408"/>
  <c r="BK389"/>
  <c r="BK386"/>
  <c r="J383"/>
  <c r="BK377"/>
  <c r="J375"/>
  <c r="BK374"/>
  <c r="BK371"/>
  <c r="J367"/>
  <c r="BK361"/>
  <c r="BK358"/>
  <c r="BK343"/>
  <c r="BK338"/>
  <c r="J334"/>
  <c r="J332"/>
  <c r="BK328"/>
  <c r="BK205"/>
  <c r="J203"/>
  <c r="BK201"/>
  <c r="BK199"/>
  <c r="J193"/>
  <c r="J186"/>
  <c r="J181"/>
  <c r="J180"/>
  <c r="BK177"/>
  <c r="BK169"/>
  <c i="4" r="BK197"/>
  <c r="BK196"/>
  <c r="J191"/>
  <c r="J178"/>
  <c r="J165"/>
  <c r="BK163"/>
  <c r="J159"/>
  <c r="BK157"/>
  <c r="J152"/>
  <c r="J150"/>
  <c r="J147"/>
  <c r="BK145"/>
  <c r="J144"/>
  <c r="J138"/>
  <c r="J136"/>
  <c i="3" r="BK336"/>
  <c r="J333"/>
  <c r="J326"/>
  <c r="J318"/>
  <c r="J316"/>
  <c r="J315"/>
  <c r="BK313"/>
  <c r="BK307"/>
  <c r="J306"/>
  <c r="BK305"/>
  <c r="BK304"/>
  <c r="BK302"/>
  <c r="J300"/>
  <c r="J293"/>
  <c r="BK290"/>
  <c r="J288"/>
  <c r="BK284"/>
  <c r="J282"/>
  <c r="J281"/>
  <c r="BK274"/>
  <c r="BK271"/>
  <c r="BK266"/>
  <c r="BK265"/>
  <c r="J261"/>
  <c r="BK256"/>
  <c r="BK255"/>
  <c r="BK252"/>
  <c r="BK246"/>
  <c r="BK239"/>
  <c r="J231"/>
  <c r="J226"/>
  <c r="BK219"/>
  <c r="BK215"/>
  <c r="BK208"/>
  <c r="J201"/>
  <c r="J197"/>
  <c r="BK193"/>
  <c r="BK189"/>
  <c r="J188"/>
  <c r="J182"/>
  <c r="J181"/>
  <c r="J177"/>
  <c r="J166"/>
  <c r="BK158"/>
  <c r="J156"/>
  <c r="BK152"/>
  <c r="BK149"/>
  <c r="BK146"/>
  <c r="BK144"/>
  <c i="2" r="J462"/>
  <c r="BK459"/>
  <c r="BK453"/>
  <c r="J449"/>
  <c r="BK442"/>
  <c r="BK434"/>
  <c r="J429"/>
  <c r="J426"/>
  <c r="J408"/>
  <c r="J393"/>
  <c r="BK383"/>
  <c r="BK381"/>
  <c r="BK373"/>
  <c r="J371"/>
  <c r="J358"/>
  <c r="J353"/>
  <c r="J348"/>
  <c r="J340"/>
  <c r="BK327"/>
  <c r="J317"/>
  <c r="J301"/>
  <c r="BK274"/>
  <c r="BK271"/>
  <c r="BK268"/>
  <c r="J264"/>
  <c r="J242"/>
  <c r="BK237"/>
  <c r="BK232"/>
  <c r="J225"/>
  <c r="J217"/>
  <c r="BK203"/>
  <c r="BK196"/>
  <c r="BK193"/>
  <c r="BK187"/>
  <c r="J185"/>
  <c r="BK180"/>
  <c r="BK178"/>
  <c r="J174"/>
  <c r="J169"/>
  <c r="J167"/>
  <c r="BK165"/>
  <c r="J164"/>
  <c r="J160"/>
  <c r="J157"/>
  <c r="J154"/>
  <c r="BK153"/>
  <c i="1" r="AS94"/>
  <c i="4" r="J196"/>
  <c r="BK195"/>
  <c r="J193"/>
  <c r="J192"/>
  <c r="BK190"/>
  <c r="BK182"/>
  <c r="BK175"/>
  <c r="J170"/>
  <c r="J167"/>
  <c r="J163"/>
  <c r="J158"/>
  <c r="J154"/>
  <c r="J153"/>
  <c r="BK146"/>
  <c r="J142"/>
  <c r="BK141"/>
  <c r="J139"/>
  <c r="BK137"/>
  <c i="3" r="BK346"/>
  <c r="BK344"/>
  <c r="J341"/>
  <c r="BK338"/>
  <c r="BK333"/>
  <c r="BK332"/>
  <c r="J323"/>
  <c r="J321"/>
  <c r="J317"/>
  <c r="J301"/>
  <c r="BK299"/>
  <c r="BK297"/>
  <c r="J295"/>
  <c r="J287"/>
  <c r="BK280"/>
  <c r="J279"/>
  <c r="BK275"/>
  <c r="BK270"/>
  <c r="BK268"/>
  <c r="J264"/>
  <c r="BK260"/>
  <c r="BK254"/>
  <c r="J251"/>
  <c r="BK245"/>
  <c r="BK237"/>
  <c r="J235"/>
  <c r="J234"/>
  <c r="BK220"/>
  <c r="BK200"/>
  <c r="BK196"/>
  <c r="J189"/>
  <c r="BK187"/>
  <c r="J183"/>
  <c r="J179"/>
  <c r="J176"/>
  <c r="BK170"/>
  <c r="BK166"/>
  <c r="J158"/>
  <c r="J157"/>
  <c r="BK151"/>
  <c r="J145"/>
  <c r="J143"/>
  <c i="2" r="BK460"/>
  <c r="J458"/>
  <c r="J457"/>
  <c r="BK451"/>
  <c r="J439"/>
  <c r="BK437"/>
  <c r="BK418"/>
  <c r="J386"/>
  <c r="BK375"/>
  <c r="J363"/>
  <c r="J356"/>
  <c r="BK353"/>
  <c r="BK350"/>
  <c r="BK345"/>
  <c r="BK340"/>
  <c r="BK332"/>
  <c r="J331"/>
  <c r="J325"/>
  <c r="BK317"/>
  <c r="J308"/>
  <c r="J306"/>
  <c r="J274"/>
  <c r="J271"/>
  <c r="BK270"/>
  <c r="BK267"/>
  <c r="BK244"/>
  <c r="BK240"/>
  <c r="BK239"/>
  <c r="J237"/>
  <c r="BK230"/>
  <c r="BK225"/>
  <c r="BK207"/>
  <c r="J205"/>
  <c r="J194"/>
  <c r="BK181"/>
  <c r="J177"/>
  <c r="BK170"/>
  <c r="BK167"/>
  <c r="BK160"/>
  <c r="BK154"/>
  <c r="J149"/>
  <c i="4" r="BK198"/>
  <c r="BK191"/>
  <c r="BK186"/>
  <c r="BK185"/>
  <c r="BK181"/>
  <c r="J179"/>
  <c r="BK178"/>
  <c r="J177"/>
  <c r="J175"/>
  <c r="J174"/>
  <c r="J171"/>
  <c r="BK169"/>
  <c r="J166"/>
  <c r="J162"/>
  <c r="BK161"/>
  <c r="BK159"/>
  <c r="J157"/>
  <c r="BK148"/>
  <c r="J145"/>
  <c r="BK142"/>
  <c i="3" r="BK348"/>
  <c r="J346"/>
  <c r="BK345"/>
  <c r="BK341"/>
  <c r="J338"/>
  <c r="J337"/>
  <c r="BK325"/>
  <c r="J322"/>
  <c r="J320"/>
  <c r="BK316"/>
  <c r="BK308"/>
  <c r="J305"/>
  <c r="J303"/>
  <c r="BK300"/>
  <c r="J298"/>
  <c r="J289"/>
  <c r="BK286"/>
  <c r="BK283"/>
  <c r="BK278"/>
  <c r="BK276"/>
  <c r="J275"/>
  <c r="J270"/>
  <c r="BK257"/>
  <c r="BK251"/>
  <c r="J245"/>
  <c r="BK243"/>
  <c r="J241"/>
  <c r="BK234"/>
  <c r="BK230"/>
  <c r="J228"/>
  <c r="J215"/>
  <c r="J212"/>
  <c r="J205"/>
  <c r="J200"/>
  <c r="J186"/>
  <c r="J184"/>
  <c r="BK183"/>
  <c r="J180"/>
  <c r="J161"/>
  <c r="BK145"/>
  <c i="2" r="BK458"/>
  <c r="BK446"/>
  <c r="J441"/>
  <c r="J437"/>
  <c r="J431"/>
  <c r="BK427"/>
  <c r="BK425"/>
  <c r="J418"/>
  <c r="J381"/>
  <c r="J377"/>
  <c r="J373"/>
  <c r="BK369"/>
  <c r="BK360"/>
  <c r="J350"/>
  <c r="J343"/>
  <c r="BK330"/>
  <c r="BK325"/>
  <c r="J323"/>
  <c r="BK306"/>
  <c r="J303"/>
  <c r="J267"/>
  <c r="J266"/>
  <c r="BK264"/>
  <c r="J262"/>
  <c r="BK242"/>
  <c r="J240"/>
  <c r="J232"/>
  <c r="J206"/>
  <c r="J201"/>
  <c r="J196"/>
  <c r="J187"/>
  <c r="J179"/>
  <c r="J168"/>
  <c r="BK164"/>
  <c r="J153"/>
  <c i="4" r="BK193"/>
  <c r="BK189"/>
  <c r="J185"/>
  <c r="J181"/>
  <c r="J180"/>
  <c r="BK172"/>
  <c r="BK164"/>
  <c r="BK154"/>
  <c r="BK140"/>
  <c r="BK139"/>
  <c r="BK136"/>
  <c i="3" r="J340"/>
  <c r="J329"/>
  <c r="J325"/>
  <c r="BK318"/>
  <c r="J312"/>
  <c r="J302"/>
  <c r="J297"/>
  <c r="BK296"/>
  <c r="J294"/>
  <c r="BK289"/>
  <c r="J278"/>
  <c r="J274"/>
  <c r="BK273"/>
  <c r="J271"/>
  <c r="BK258"/>
  <c r="J250"/>
  <c r="J248"/>
  <c r="J243"/>
  <c r="J242"/>
  <c r="BK241"/>
  <c r="J240"/>
  <c r="BK238"/>
  <c r="J237"/>
  <c r="J236"/>
  <c r="BK231"/>
  <c r="J230"/>
  <c r="BK229"/>
  <c r="J224"/>
  <c r="BK216"/>
  <c r="J208"/>
  <c r="BK201"/>
  <c r="BK192"/>
  <c r="J185"/>
  <c r="BK167"/>
  <c r="J151"/>
  <c r="J150"/>
  <c i="4" r="J195"/>
  <c r="J194"/>
  <c r="J182"/>
  <c r="BK180"/>
  <c r="J172"/>
  <c r="BK168"/>
  <c r="BK165"/>
  <c r="BK158"/>
  <c r="BK153"/>
  <c r="J151"/>
  <c r="BK150"/>
  <c r="J148"/>
  <c r="J146"/>
  <c r="J141"/>
  <c r="J137"/>
  <c i="3" r="J348"/>
  <c r="J345"/>
  <c r="J343"/>
  <c r="BK340"/>
  <c r="J332"/>
  <c r="BK331"/>
  <c r="BK330"/>
  <c r="BK329"/>
  <c r="BK323"/>
  <c r="BK320"/>
  <c r="BK317"/>
  <c r="BK315"/>
  <c r="BK312"/>
  <c r="J311"/>
  <c r="J307"/>
  <c r="J296"/>
  <c r="BK293"/>
  <c r="BK291"/>
  <c r="BK288"/>
  <c r="BK281"/>
  <c r="J280"/>
  <c r="J273"/>
  <c r="J272"/>
  <c r="BK269"/>
  <c r="BK267"/>
  <c r="J267"/>
  <c r="BK264"/>
  <c r="J263"/>
  <c r="J260"/>
  <c r="J256"/>
  <c r="J255"/>
  <c r="J253"/>
  <c r="BK250"/>
  <c r="BK248"/>
  <c r="J247"/>
  <c r="BK235"/>
  <c r="J232"/>
  <c r="J229"/>
  <c r="J227"/>
  <c r="J225"/>
  <c r="BK223"/>
  <c r="J220"/>
  <c r="BK212"/>
  <c r="J209"/>
  <c r="BK205"/>
  <c r="BK204"/>
  <c r="J193"/>
  <c r="BK186"/>
  <c r="BK180"/>
  <c r="BK178"/>
  <c r="BK173"/>
  <c r="J167"/>
  <c r="BK163"/>
  <c r="BK161"/>
  <c r="BK157"/>
  <c r="J153"/>
  <c r="J152"/>
  <c r="J149"/>
  <c r="BK148"/>
  <c r="BK143"/>
  <c i="2" r="BK461"/>
  <c r="J455"/>
  <c r="BK449"/>
  <c r="J445"/>
  <c r="BK444"/>
  <c r="J442"/>
  <c r="BK441"/>
  <c r="BK431"/>
  <c r="BK430"/>
  <c r="BK426"/>
  <c r="J425"/>
  <c r="BK424"/>
  <c r="BK393"/>
  <c r="J374"/>
  <c r="J369"/>
  <c r="BK363"/>
  <c r="J361"/>
  <c r="BK356"/>
  <c r="BK348"/>
  <c r="J345"/>
  <c r="BK331"/>
  <c r="J328"/>
  <c r="J327"/>
  <c r="BK308"/>
  <c r="J304"/>
  <c r="BK301"/>
  <c r="J299"/>
  <c r="J268"/>
  <c r="BK266"/>
  <c r="BK262"/>
  <c r="J244"/>
  <c r="J239"/>
  <c r="BK235"/>
  <c r="J230"/>
  <c r="BK217"/>
  <c r="J215"/>
  <c i="4" r="BK192"/>
  <c r="J190"/>
  <c r="J186"/>
  <c r="BK183"/>
  <c r="BK179"/>
  <c r="BK174"/>
  <c r="BK173"/>
  <c r="BK171"/>
  <c r="BK166"/>
  <c r="BK162"/>
  <c r="BK155"/>
  <c r="BK152"/>
  <c r="BK151"/>
  <c r="BK147"/>
  <c r="BK143"/>
  <c i="3" r="BK335"/>
  <c r="BK327"/>
  <c r="BK324"/>
  <c r="BK322"/>
  <c r="BK314"/>
  <c r="J313"/>
  <c r="J308"/>
  <c r="J304"/>
  <c r="BK301"/>
  <c r="J299"/>
  <c r="BK295"/>
  <c r="J292"/>
  <c r="J284"/>
  <c r="BK282"/>
  <c r="J265"/>
  <c r="BK263"/>
  <c r="BK261"/>
  <c r="J252"/>
  <c r="BK249"/>
  <c r="BK242"/>
  <c r="J233"/>
  <c r="BK228"/>
  <c r="J219"/>
  <c r="J204"/>
  <c r="J192"/>
  <c r="BK188"/>
  <c r="BK182"/>
  <c r="BK181"/>
  <c r="BK179"/>
  <c r="J178"/>
  <c r="BK177"/>
  <c r="BK176"/>
  <c r="J170"/>
  <c r="J163"/>
  <c r="J154"/>
  <c r="BK150"/>
  <c r="J148"/>
  <c r="J146"/>
  <c r="J144"/>
  <c i="2" r="J460"/>
  <c r="J459"/>
  <c r="BK457"/>
  <c r="BK455"/>
  <c r="J446"/>
  <c r="J444"/>
  <c r="BK439"/>
  <c r="BK429"/>
  <c r="J427"/>
  <c r="J389"/>
  <c r="BK367"/>
  <c r="J360"/>
  <c r="J338"/>
  <c r="BK334"/>
  <c r="J330"/>
  <c r="BK323"/>
  <c r="BK304"/>
  <c r="BK303"/>
  <c r="BK299"/>
  <c r="J270"/>
  <c r="J235"/>
  <c r="BK215"/>
  <c r="J207"/>
  <c r="BK206"/>
  <c r="J199"/>
  <c r="BK194"/>
  <c r="BK186"/>
  <c r="BK185"/>
  <c r="BK179"/>
  <c r="J178"/>
  <c r="BK174"/>
  <c r="J170"/>
  <c r="BK168"/>
  <c r="J165"/>
  <c r="BK157"/>
  <c r="BK149"/>
  <c i="4" r="J173"/>
  <c r="BK170"/>
  <c r="BK167"/>
  <c r="J164"/>
  <c r="J161"/>
  <c r="J156"/>
  <c r="J143"/>
  <c r="J140"/>
  <c i="3" r="J347"/>
  <c r="BK343"/>
  <c r="J336"/>
  <c r="J335"/>
  <c r="J331"/>
  <c r="BK326"/>
  <c r="J324"/>
  <c r="BK311"/>
  <c r="BK306"/>
  <c r="J291"/>
  <c r="J286"/>
  <c r="J285"/>
  <c r="J283"/>
  <c r="J277"/>
  <c r="BK272"/>
  <c r="J269"/>
  <c r="BK262"/>
  <c r="BK259"/>
  <c r="J257"/>
  <c r="J254"/>
  <c r="BK253"/>
  <c r="BK247"/>
  <c r="BK244"/>
  <c r="BK236"/>
  <c r="BK233"/>
  <c r="BK226"/>
  <c r="BK224"/>
  <c r="J223"/>
  <c r="J196"/>
  <c r="BK185"/>
  <c l="1" r="P165"/>
  <c r="T319"/>
  <c r="R334"/>
  <c i="2" r="BK176"/>
  <c r="J176"/>
  <c r="J101"/>
  <c r="BK273"/>
  <c r="J273"/>
  <c r="J103"/>
  <c r="BK362"/>
  <c r="J362"/>
  <c r="J110"/>
  <c r="T362"/>
  <c r="P433"/>
  <c r="T440"/>
  <c r="P456"/>
  <c i="3" r="T165"/>
  <c r="T164"/>
  <c r="BK328"/>
  <c r="J328"/>
  <c r="J107"/>
  <c r="T334"/>
  <c i="2" r="P148"/>
  <c r="R176"/>
  <c r="BK269"/>
  <c r="J269"/>
  <c r="J102"/>
  <c r="R269"/>
  <c r="P352"/>
  <c r="R385"/>
  <c r="T433"/>
  <c r="P448"/>
  <c r="R456"/>
  <c i="3" r="BK147"/>
  <c r="J147"/>
  <c r="J99"/>
  <c r="BK155"/>
  <c r="J155"/>
  <c r="J100"/>
  <c r="T310"/>
  <c r="T328"/>
  <c r="R342"/>
  <c r="R339"/>
  <c i="4" r="T135"/>
  <c i="3" r="T142"/>
  <c r="T147"/>
  <c r="T155"/>
  <c r="P310"/>
  <c r="R328"/>
  <c r="P342"/>
  <c r="P339"/>
  <c i="4" r="T149"/>
  <c i="2" r="P176"/>
  <c r="R273"/>
  <c r="P342"/>
  <c r="R352"/>
  <c r="T385"/>
  <c r="R440"/>
  <c r="T456"/>
  <c i="3" r="BK142"/>
  <c r="J142"/>
  <c r="J98"/>
  <c r="R142"/>
  <c r="P147"/>
  <c r="P155"/>
  <c r="R310"/>
  <c r="BK334"/>
  <c r="J334"/>
  <c r="J108"/>
  <c i="4" r="BK149"/>
  <c r="J149"/>
  <c r="J99"/>
  <c r="T160"/>
  <c i="2" r="R148"/>
  <c r="T176"/>
  <c r="P269"/>
  <c r="T269"/>
  <c r="R342"/>
  <c r="BK352"/>
  <c r="J352"/>
  <c r="J109"/>
  <c r="P385"/>
  <c r="R433"/>
  <c r="R448"/>
  <c i="3" r="R165"/>
  <c r="R164"/>
  <c r="R319"/>
  <c r="T342"/>
  <c r="T339"/>
  <c i="4" r="BK135"/>
  <c r="P149"/>
  <c r="R160"/>
  <c r="P184"/>
  <c i="2" r="BK148"/>
  <c r="BK159"/>
  <c r="J159"/>
  <c r="J99"/>
  <c r="P159"/>
  <c r="T159"/>
  <c r="P166"/>
  <c r="T166"/>
  <c r="P273"/>
  <c r="T342"/>
  <c r="P362"/>
  <c r="R362"/>
  <c r="BK440"/>
  <c r="J440"/>
  <c r="J113"/>
  <c r="BK448"/>
  <c r="J448"/>
  <c r="J114"/>
  <c r="BK456"/>
  <c r="J456"/>
  <c r="J116"/>
  <c i="3" r="P142"/>
  <c r="P141"/>
  <c r="R147"/>
  <c r="R155"/>
  <c r="BK310"/>
  <c r="J310"/>
  <c r="J105"/>
  <c r="P319"/>
  <c r="P334"/>
  <c i="4" r="P135"/>
  <c r="R149"/>
  <c r="BK160"/>
  <c r="J160"/>
  <c r="J100"/>
  <c r="BK176"/>
  <c r="J176"/>
  <c r="J101"/>
  <c r="T176"/>
  <c r="T184"/>
  <c i="2" r="T148"/>
  <c r="R159"/>
  <c r="BK166"/>
  <c r="J166"/>
  <c r="J100"/>
  <c r="R166"/>
  <c r="T273"/>
  <c r="BK342"/>
  <c r="T352"/>
  <c r="BK385"/>
  <c r="J385"/>
  <c r="J111"/>
  <c r="BK433"/>
  <c r="J433"/>
  <c r="J112"/>
  <c r="P440"/>
  <c r="T448"/>
  <c i="3" r="BK165"/>
  <c r="J165"/>
  <c r="J103"/>
  <c r="BK319"/>
  <c r="J319"/>
  <c r="J106"/>
  <c r="P328"/>
  <c r="BK342"/>
  <c r="J342"/>
  <c r="J110"/>
  <c i="4" r="R135"/>
  <c r="P160"/>
  <c r="P176"/>
  <c r="R176"/>
  <c r="BK184"/>
  <c r="J184"/>
  <c r="J102"/>
  <c r="R184"/>
  <c r="BK188"/>
  <c r="J188"/>
  <c r="J103"/>
  <c r="P188"/>
  <c r="R188"/>
  <c r="T188"/>
  <c i="3" r="BE216"/>
  <c r="BE232"/>
  <c r="BE234"/>
  <c r="BE246"/>
  <c r="BE263"/>
  <c r="BE265"/>
  <c r="BE271"/>
  <c r="BE287"/>
  <c r="BE289"/>
  <c r="BE294"/>
  <c r="BE301"/>
  <c r="BE302"/>
  <c r="BE304"/>
  <c r="BE316"/>
  <c r="BE317"/>
  <c r="BE329"/>
  <c r="BE337"/>
  <c i="4" r="J127"/>
  <c r="BE136"/>
  <c r="BE137"/>
  <c r="BE141"/>
  <c r="BE145"/>
  <c r="BE152"/>
  <c r="BE153"/>
  <c r="BE166"/>
  <c r="BE171"/>
  <c i="2" r="F92"/>
  <c r="BE154"/>
  <c r="BE160"/>
  <c r="BE169"/>
  <c r="BE177"/>
  <c r="BE181"/>
  <c r="BE196"/>
  <c r="BE225"/>
  <c r="BE230"/>
  <c r="BE232"/>
  <c r="BE240"/>
  <c r="BE242"/>
  <c r="BE268"/>
  <c r="BE271"/>
  <c r="BE325"/>
  <c r="BE353"/>
  <c r="BE356"/>
  <c r="BE358"/>
  <c r="BE363"/>
  <c r="BE383"/>
  <c r="BE386"/>
  <c r="BE426"/>
  <c r="BE442"/>
  <c r="BK339"/>
  <c r="J339"/>
  <c r="J104"/>
  <c i="3" r="F91"/>
  <c r="E130"/>
  <c r="J136"/>
  <c r="BE143"/>
  <c r="BE148"/>
  <c r="BE173"/>
  <c r="BE184"/>
  <c r="BE186"/>
  <c r="BE193"/>
  <c r="BE215"/>
  <c r="BE227"/>
  <c r="BE236"/>
  <c r="BE237"/>
  <c r="BE238"/>
  <c r="BE239"/>
  <c r="BE257"/>
  <c r="BE273"/>
  <c r="BE274"/>
  <c r="BE276"/>
  <c r="BE279"/>
  <c r="BE280"/>
  <c r="BE281"/>
  <c r="BE288"/>
  <c r="BE315"/>
  <c r="BE318"/>
  <c r="BE320"/>
  <c r="BE338"/>
  <c r="BE340"/>
  <c r="BE345"/>
  <c r="BE346"/>
  <c i="4" r="F130"/>
  <c r="BE138"/>
  <c r="BE150"/>
  <c i="2" r="J92"/>
  <c r="BE207"/>
  <c r="BE237"/>
  <c r="BE264"/>
  <c r="BE267"/>
  <c r="BE270"/>
  <c r="BE274"/>
  <c r="BE303"/>
  <c r="BE306"/>
  <c r="BE330"/>
  <c r="BE332"/>
  <c r="BE334"/>
  <c r="BE343"/>
  <c r="BE350"/>
  <c r="BE389"/>
  <c r="BE453"/>
  <c r="BE457"/>
  <c r="BE460"/>
  <c r="BK349"/>
  <c r="J349"/>
  <c r="J108"/>
  <c i="3" r="F92"/>
  <c r="BE150"/>
  <c r="BE151"/>
  <c r="BE158"/>
  <c r="BE163"/>
  <c r="BE166"/>
  <c r="BE177"/>
  <c r="BE181"/>
  <c r="BE189"/>
  <c r="BE200"/>
  <c r="BE267"/>
  <c r="BE275"/>
  <c r="BE286"/>
  <c r="BE292"/>
  <c r="BE298"/>
  <c r="BE303"/>
  <c r="BE327"/>
  <c r="BE333"/>
  <c r="BK162"/>
  <c r="J162"/>
  <c r="J101"/>
  <c i="4" r="F91"/>
  <c r="J129"/>
  <c r="BE173"/>
  <c r="BE189"/>
  <c r="BE190"/>
  <c r="BE191"/>
  <c r="BE192"/>
  <c r="BE193"/>
  <c r="BE198"/>
  <c i="3" r="BE149"/>
  <c r="BE157"/>
  <c r="BE170"/>
  <c r="BE176"/>
  <c r="BE183"/>
  <c r="BE196"/>
  <c r="BE197"/>
  <c r="BE204"/>
  <c r="BE209"/>
  <c r="BE226"/>
  <c r="BE251"/>
  <c r="BE252"/>
  <c r="BE254"/>
  <c r="BE269"/>
  <c r="BE277"/>
  <c r="BE283"/>
  <c r="BE284"/>
  <c r="BE299"/>
  <c r="BE306"/>
  <c r="BE314"/>
  <c r="BE323"/>
  <c r="BE335"/>
  <c r="BE343"/>
  <c r="BE344"/>
  <c r="BE348"/>
  <c i="4" r="BE142"/>
  <c r="BE143"/>
  <c r="BE147"/>
  <c r="BE159"/>
  <c r="BE161"/>
  <c r="BE168"/>
  <c r="BE178"/>
  <c r="BE179"/>
  <c r="BE186"/>
  <c r="BE194"/>
  <c r="BE195"/>
  <c r="BE196"/>
  <c i="2" r="E85"/>
  <c r="J140"/>
  <c r="BE149"/>
  <c r="BE157"/>
  <c r="BE165"/>
  <c r="BE174"/>
  <c r="BE178"/>
  <c r="BE186"/>
  <c r="BE199"/>
  <c r="BE205"/>
  <c r="BE239"/>
  <c r="BE244"/>
  <c r="BE301"/>
  <c r="BE317"/>
  <c r="BE327"/>
  <c r="BE328"/>
  <c r="BE338"/>
  <c r="BE348"/>
  <c r="BE367"/>
  <c r="BE371"/>
  <c r="BE375"/>
  <c r="BE424"/>
  <c r="BE430"/>
  <c r="BE445"/>
  <c i="3" r="BE146"/>
  <c r="BE178"/>
  <c r="BE179"/>
  <c r="BE187"/>
  <c r="BE208"/>
  <c r="BE250"/>
  <c r="BE255"/>
  <c r="BE256"/>
  <c r="BE260"/>
  <c r="BE262"/>
  <c r="BE266"/>
  <c r="BE268"/>
  <c r="BE295"/>
  <c r="BE307"/>
  <c r="BE313"/>
  <c r="BE331"/>
  <c r="BK339"/>
  <c r="J339"/>
  <c r="J109"/>
  <c i="4" r="BE144"/>
  <c r="BE155"/>
  <c r="BE163"/>
  <c r="BE167"/>
  <c r="BE182"/>
  <c r="BE183"/>
  <c i="2" r="F91"/>
  <c r="BE153"/>
  <c r="BE164"/>
  <c r="BE193"/>
  <c r="BE203"/>
  <c r="BE304"/>
  <c r="BE360"/>
  <c r="BE361"/>
  <c r="BE373"/>
  <c r="BE374"/>
  <c r="BE408"/>
  <c r="BE434"/>
  <c r="BE455"/>
  <c r="BE459"/>
  <c r="BE462"/>
  <c r="BK454"/>
  <c r="J454"/>
  <c r="J115"/>
  <c i="3" r="BE144"/>
  <c r="BE153"/>
  <c r="BE154"/>
  <c r="BE156"/>
  <c r="BE167"/>
  <c r="BE180"/>
  <c r="BE182"/>
  <c r="BE192"/>
  <c r="BE205"/>
  <c r="BE225"/>
  <c r="BE229"/>
  <c r="BE230"/>
  <c r="BE243"/>
  <c r="BE244"/>
  <c r="BE285"/>
  <c r="BE290"/>
  <c r="BE291"/>
  <c r="BE293"/>
  <c r="BE311"/>
  <c r="BE312"/>
  <c r="BE325"/>
  <c r="BE326"/>
  <c r="BE330"/>
  <c r="BE336"/>
  <c i="4" r="BE140"/>
  <c r="BE165"/>
  <c r="BE172"/>
  <c r="BE177"/>
  <c r="BE180"/>
  <c r="BE185"/>
  <c r="BE197"/>
  <c i="2" r="BE168"/>
  <c r="BE170"/>
  <c r="BE179"/>
  <c r="BE201"/>
  <c r="BE215"/>
  <c r="BE217"/>
  <c r="BE235"/>
  <c r="BE262"/>
  <c r="BE266"/>
  <c r="BE299"/>
  <c r="BE308"/>
  <c r="BE323"/>
  <c r="BE345"/>
  <c r="BE369"/>
  <c r="BE377"/>
  <c r="BE418"/>
  <c r="BE431"/>
  <c r="BE437"/>
  <c r="BE439"/>
  <c r="BE441"/>
  <c r="BE446"/>
  <c r="BE451"/>
  <c r="BE461"/>
  <c i="3" r="J137"/>
  <c r="BE145"/>
  <c r="BE161"/>
  <c r="BE185"/>
  <c r="BE212"/>
  <c r="BE223"/>
  <c r="BE224"/>
  <c r="BE233"/>
  <c r="BE235"/>
  <c r="BE240"/>
  <c r="BE241"/>
  <c r="BE242"/>
  <c r="BE248"/>
  <c r="BE249"/>
  <c r="BE253"/>
  <c r="BE258"/>
  <c r="BE259"/>
  <c r="BE264"/>
  <c r="BE270"/>
  <c r="BE272"/>
  <c r="BE278"/>
  <c r="BE297"/>
  <c r="BE321"/>
  <c r="BE341"/>
  <c r="BE347"/>
  <c i="4" r="E85"/>
  <c r="J92"/>
  <c r="BE139"/>
  <c r="BE154"/>
  <c r="BE156"/>
  <c r="BE169"/>
  <c i="2" r="BE167"/>
  <c r="BE180"/>
  <c r="BE185"/>
  <c r="BE187"/>
  <c r="BE194"/>
  <c r="BE206"/>
  <c r="BE331"/>
  <c r="BE340"/>
  <c r="BE381"/>
  <c r="BE393"/>
  <c r="BE425"/>
  <c r="BE427"/>
  <c r="BE429"/>
  <c r="BE444"/>
  <c r="BE449"/>
  <c r="BE458"/>
  <c r="BK347"/>
  <c r="J347"/>
  <c r="J107"/>
  <c i="3" r="J89"/>
  <c r="BE152"/>
  <c r="BE188"/>
  <c r="BE201"/>
  <c r="BE219"/>
  <c r="BE220"/>
  <c r="BE228"/>
  <c r="BE231"/>
  <c r="BE245"/>
  <c r="BE247"/>
  <c r="BE261"/>
  <c r="BE282"/>
  <c r="BE296"/>
  <c r="BE300"/>
  <c r="BE305"/>
  <c r="BE308"/>
  <c r="BE322"/>
  <c r="BE324"/>
  <c r="BE332"/>
  <c i="4" r="BE146"/>
  <c r="BE148"/>
  <c r="BE151"/>
  <c r="BE157"/>
  <c r="BE158"/>
  <c r="BE162"/>
  <c r="BE164"/>
  <c r="BE170"/>
  <c r="BE174"/>
  <c r="BE175"/>
  <c r="BE181"/>
  <c i="3" r="J36"/>
  <c i="1" r="AW96"/>
  <c i="4" r="F36"/>
  <c i="1" r="BA97"/>
  <c i="2" r="F38"/>
  <c i="1" r="BC95"/>
  <c i="2" r="J36"/>
  <c i="1" r="AW95"/>
  <c i="4" r="J36"/>
  <c i="1" r="AW97"/>
  <c i="2" r="F39"/>
  <c i="1" r="BD95"/>
  <c i="3" r="F36"/>
  <c i="1" r="BA96"/>
  <c i="4" r="F39"/>
  <c i="1" r="BD97"/>
  <c i="4" r="F38"/>
  <c i="1" r="BC97"/>
  <c i="2" r="F37"/>
  <c i="1" r="BB95"/>
  <c i="3" r="F38"/>
  <c i="1" r="BC96"/>
  <c i="3" r="F39"/>
  <c i="1" r="BD96"/>
  <c i="2" r="F36"/>
  <c i="1" r="BA95"/>
  <c i="3" r="F37"/>
  <c i="1" r="BB96"/>
  <c i="4" r="F37"/>
  <c i="1" r="BB97"/>
  <c i="2" l="1" r="T341"/>
  <c i="4" r="BK134"/>
  <c r="BK133"/>
  <c r="J133"/>
  <c r="J96"/>
  <c i="2" r="R341"/>
  <c r="P341"/>
  <c r="T147"/>
  <c r="T146"/>
  <c r="P147"/>
  <c r="P146"/>
  <c i="1" r="AU95"/>
  <c i="4" r="R134"/>
  <c r="R133"/>
  <c i="2" r="BK147"/>
  <c r="J147"/>
  <c r="J97"/>
  <c r="R147"/>
  <c r="R146"/>
  <c r="BK341"/>
  <c r="J341"/>
  <c r="J105"/>
  <c i="3" r="R141"/>
  <c r="R140"/>
  <c i="4" r="P134"/>
  <c r="P133"/>
  <c i="1" r="AU97"/>
  <c i="3" r="T141"/>
  <c r="T140"/>
  <c i="4" r="T134"/>
  <c r="T133"/>
  <c i="3" r="P164"/>
  <c r="P140"/>
  <c i="1" r="AU96"/>
  <c i="2" r="J342"/>
  <c r="J106"/>
  <c i="3" r="BK141"/>
  <c r="J141"/>
  <c r="J97"/>
  <c r="BK164"/>
  <c r="J164"/>
  <c r="J102"/>
  <c i="4" r="J135"/>
  <c r="J98"/>
  <c i="2" r="J148"/>
  <c r="J98"/>
  <c i="1" r="BC94"/>
  <c r="AY94"/>
  <c r="BD94"/>
  <c r="W33"/>
  <c r="BB94"/>
  <c r="W31"/>
  <c r="BA94"/>
  <c r="AW94"/>
  <c r="AK30"/>
  <c i="4" l="1" r="J30"/>
  <c i="2" r="BK146"/>
  <c r="J146"/>
  <c r="J96"/>
  <c r="J30"/>
  <c i="4" r="J134"/>
  <c r="J97"/>
  <c i="3" r="BK140"/>
  <c r="J140"/>
  <c r="J96"/>
  <c i="1" r="AU94"/>
  <c r="W32"/>
  <c r="W30"/>
  <c r="AX94"/>
  <c i="3" l="1" r="J30"/>
  <c i="4" r="J112"/>
  <c r="BE112"/>
  <c r="F35"/>
  <c i="1" r="AZ97"/>
  <c i="2" r="J125"/>
  <c r="BE125"/>
  <c r="J35"/>
  <c i="1" r="AV95"/>
  <c r="AT95"/>
  <c i="4" l="1" r="J106"/>
  <c r="J31"/>
  <c r="J32"/>
  <c i="1" r="AG97"/>
  <c i="2" r="J119"/>
  <c r="J31"/>
  <c r="J32"/>
  <c i="1" r="AG95"/>
  <c r="AN95"/>
  <c i="3" r="J119"/>
  <c r="J113"/>
  <c r="J31"/>
  <c r="J32"/>
  <c i="1" r="AG96"/>
  <c i="4" r="J35"/>
  <c i="1" r="AV97"/>
  <c r="AT97"/>
  <c i="2" r="F35"/>
  <c i="1" r="AZ95"/>
  <c i="3" l="1" r="BE119"/>
  <c i="2" r="J41"/>
  <c i="4" r="J41"/>
  <c i="1" r="AN97"/>
  <c i="2" r="J127"/>
  <c i="3" r="J121"/>
  <c r="J35"/>
  <c i="1" r="AV96"/>
  <c r="AT96"/>
  <c i="4" r="J114"/>
  <c i="1" r="AG94"/>
  <c r="AK26"/>
  <c i="3" l="1" r="J41"/>
  <c i="1" r="AN96"/>
  <c i="3" r="F35"/>
  <c i="1" r="AZ96"/>
  <c r="AZ94"/>
  <c r="AV94"/>
  <c r="AK29"/>
  <c r="AK35"/>
  <c l="1" r="W29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<sst xmlns="http://schemas.openxmlformats.org/spreadsheetml/2006/main">
  <si>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</si>
  <si>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</si>
  <si>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</si>
  <si>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</si>
  <si>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</si>
  <si>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{0203ab2b-cb85-42c3-83d3-af1199e7c672}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</si>
  <si>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</si>
  <si>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</si>
  <si>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</si>
  <si>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</si>
  <si>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</si>
  <si>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</si>
  <si>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</si>
  <si>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</si>
  <si>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R-O-2021009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</si>
  <si>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</si>
  <si>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</si>
  <si>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Snížení energetické náročnosti zimního stadionu Velké Popovice</t>
  </si>
  <si>
    <t>KSO:</t>
  </si>
  <si>
    <t>CC-CZ:</t>
  </si>
  <si>
    <t>Místo:</t>
  </si>
  <si>
    <t>Velké Popovice</t>
  </si>
  <si>
    <t>Datum:</t>
  </si>
  <si>
    <t>12. 4. 2021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</si>
  <si>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</si>
  <si>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</si>
  <si>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</si>
  <si>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</si>
  <si>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</si>
  <si>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</si>
  <si>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</si>
  <si>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studio mija - Ing. Miroslav Jakoubek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</si>
  <si>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</si>
  <si>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</si>
  <si>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</si>
  <si>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</si>
  <si>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</si>
  <si>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</si>
  <si>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</si>
  <si>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</si>
  <si>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</si>
  <si>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</si>
  <si>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</si>
  <si>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</si>
  <si>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</si>
  <si>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</si>
  <si>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</si>
  <si>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</si>
  <si>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</si>
  <si>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</si>
  <si>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</si>
  <si>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</si>
  <si>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</si>
  <si>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</si>
  <si>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</si>
  <si>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</si>
  <si>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</si>
  <si>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</si>
  <si>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</si>
  <si>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</si>
  <si>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</si>
  <si>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</si>
  <si>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</si>
  <si>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</si>
  <si>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</si>
  <si>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</si>
  <si>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</si>
  <si>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</si>
  <si>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</si>
  <si>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</si>
  <si>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</si>
  <si>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</si>
  <si>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</si>
  <si>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</si>
  <si>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</si>
  <si>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</si>
  <si>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</si>
  <si>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</si>
  <si>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</si>
  <si>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</si>
  <si>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</si>
  <si>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</si>
  <si>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</si>
  <si>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</si>
  <si>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{c063d507-b48a-402c-a6eb-58937764e3cb}</t>
  </si>
  <si>
    <t>2</t>
  </si>
  <si>
    <t>02</t>
  </si>
  <si>
    <t>Elektroinstalace</t>
  </si>
  <si>
    <t>{d414b9e9-f68a-4b32-91e7-dd9ddafe2590}</t>
  </si>
  <si>
    <t>03</t>
  </si>
  <si>
    <t>VZT</t>
  </si>
  <si>
    <t>{24bc2ad4-49f5-4087-9b29-4a65c6f1fbd9}</t>
  </si>
  <si>
    <t>KRYCÍ LIST SOUPISU PRACÍ</t>
  </si>
  <si>
    <t>Objekt:</t>
  </si>
  <si>
    <t>01 - Stavební část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</si>
  <si>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</si>
  <si>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</si>
  <si>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</si>
  <si>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</si>
  <si>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</si>
  <si>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</si>
  <si>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</si>
  <si>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</si>
  <si>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</si>
  <si>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</si>
  <si>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</si>
  <si>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</si>
  <si>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</si>
  <si>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</si>
  <si>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</si>
  <si>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</si>
  <si>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</si>
  <si>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</si>
  <si>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</si>
  <si>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</si>
  <si>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</si>
  <si>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</si>
  <si>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</si>
  <si>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</si>
  <si>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</si>
  <si>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</si>
  <si>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>HZS - Hodinové zúčtovací sazby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</si>
  <si>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</si>
  <si>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</si>
  <si>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</si>
  <si>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</si>
  <si>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</si>
  <si>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</si>
  <si>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</si>
  <si>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</si>
  <si>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</si>
  <si>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</si>
  <si>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</si>
  <si>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</si>
  <si>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</si>
  <si>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</si>
  <si>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</si>
  <si>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</si>
  <si>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</si>
  <si>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</si>
  <si>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</si>
  <si>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</si>
  <si>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</si>
  <si>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</si>
  <si>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</si>
  <si>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</si>
  <si>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</si>
  <si>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</si>
  <si>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</si>
  <si>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</si>
  <si>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132112111</t>
  </si>
  <si>
    <t>Hloubení rýh š do 800 mm v soudržných horninách třídy těžitelnosti I, skupiny 1 a 2 ručně</t>
  </si>
  <si>
    <t>m3</t>
  </si>
  <si>
    <t>CS ÚRS 2021 01</t>
  </si>
  <si>
    <t>4</t>
  </si>
  <si>
    <t>-2118932633</t>
  </si>
  <si>
    <t>VV</t>
  </si>
  <si>
    <t>62*0,6*0,3</t>
  </si>
  <si>
    <t>30*1,6*1</t>
  </si>
  <si>
    <t>Součet</t>
  </si>
  <si>
    <t>162751117</t>
  </si>
  <si>
    <t>Vodorovné přemístění do 10000 m výkopku/sypaniny z horniny třídy těžitelnosti I, skupiny 1 až 3</t>
  </si>
  <si>
    <t>-1313594744</t>
  </si>
  <si>
    <t>3</t>
  </si>
  <si>
    <t>171201231</t>
  </si>
  <si>
    <t>Poplatek za uložení zeminy a kamení na recyklační skládce (skládkovné) kód odpadu 17 05 04</t>
  </si>
  <si>
    <t>t</t>
  </si>
  <si>
    <t>1384516790</t>
  </si>
  <si>
    <t>59,16</t>
  </si>
  <si>
    <t>59,16*2 'Přepočtené koeficientem množství</t>
  </si>
  <si>
    <t>175111101</t>
  </si>
  <si>
    <t>Obsypání potrubí ručně sypaninou bez prohození, uloženou do 3 m</t>
  </si>
  <si>
    <t>167610263</t>
  </si>
  <si>
    <t>30*1*1,4</t>
  </si>
  <si>
    <t>Svislé a kompletní konstrukce</t>
  </si>
  <si>
    <t>5</t>
  </si>
  <si>
    <t>310238211</t>
  </si>
  <si>
    <t>Zazdívka otvorů pl do 1 m2 ve zdivu nadzákladovém cihlami pálenými na MVC</t>
  </si>
  <si>
    <t>30694998</t>
  </si>
  <si>
    <t>1*1*0,5*7</t>
  </si>
  <si>
    <t>2*1*0,5*1</t>
  </si>
  <si>
    <t>6</t>
  </si>
  <si>
    <t>311236401.WNR</t>
  </si>
  <si>
    <t>Zdivo jednovrstvé zvukově izolační z cihel Porotherm 25 AKU Z Profi Dryfix P15 na zdicí pěnu tloušťky 250 mm</t>
  </si>
  <si>
    <t>m2</t>
  </si>
  <si>
    <t>-617455636</t>
  </si>
  <si>
    <t>7</t>
  </si>
  <si>
    <t>317168025</t>
  </si>
  <si>
    <t>Překlad keramický plochý š 145 mm dl 2000 mm</t>
  </si>
  <si>
    <t>kus</t>
  </si>
  <si>
    <t>-764971972</t>
  </si>
  <si>
    <t>Vodorovné konstrukce</t>
  </si>
  <si>
    <t>8</t>
  </si>
  <si>
    <t>417321515</t>
  </si>
  <si>
    <t>Ztužující pásy a věnce ze ŽB tř. C 25/30</t>
  </si>
  <si>
    <t>1857977437</t>
  </si>
  <si>
    <t>9</t>
  </si>
  <si>
    <t>417351115</t>
  </si>
  <si>
    <t>Zřízení bednění ztužujících věnců</t>
  </si>
  <si>
    <t>5142110</t>
  </si>
  <si>
    <t>10</t>
  </si>
  <si>
    <t>417351116</t>
  </si>
  <si>
    <t>Odstranění bednění ztužujících věnců</t>
  </si>
  <si>
    <t>867876666</t>
  </si>
  <si>
    <t>11</t>
  </si>
  <si>
    <t>417361821</t>
  </si>
  <si>
    <t>Výztuž ztužujících pásů a věnců betonářskou ocelí 10 505</t>
  </si>
  <si>
    <t>324195994</t>
  </si>
  <si>
    <t>810*0,893*0,001*1,15</t>
  </si>
  <si>
    <t>1608*0,8*0,222*0,001*1,15</t>
  </si>
  <si>
    <t>12</t>
  </si>
  <si>
    <t>451573111</t>
  </si>
  <si>
    <t>Lože pod potrubí otevřený výkop ze štěrkopísku</t>
  </si>
  <si>
    <t>963588800</t>
  </si>
  <si>
    <t>30*1*0,1</t>
  </si>
  <si>
    <t>Úpravy povrchů, podlahy a osazování výplní</t>
  </si>
  <si>
    <t>13</t>
  </si>
  <si>
    <t>611131121</t>
  </si>
  <si>
    <t>Penetrační disperzní nátěr vnitřních stropů nanášený ručně</t>
  </si>
  <si>
    <t>16</t>
  </si>
  <si>
    <t>-1196962774</t>
  </si>
  <si>
    <t>14</t>
  </si>
  <si>
    <t>611311131</t>
  </si>
  <si>
    <t>Potažení vnitřních rovných stropů vápenným štukem tloušťky do 3 mm</t>
  </si>
  <si>
    <t>-461637999</t>
  </si>
  <si>
    <t>611325422</t>
  </si>
  <si>
    <t>Oprava vnitřní vápenocementové štukové omítky stropů v rozsahu plochy do 30%</t>
  </si>
  <si>
    <t>-1764340146</t>
  </si>
  <si>
    <t>612131121</t>
  </si>
  <si>
    <t>Penetrační disperzní nátěr vnitřních stěn nanášený ručně</t>
  </si>
  <si>
    <t>-1949574161</t>
  </si>
  <si>
    <t>17</t>
  </si>
  <si>
    <t>612135001</t>
  </si>
  <si>
    <t>Vyrovnání podkladu vnitřních stěn maltou vápenocementovou tl do 10 mm</t>
  </si>
  <si>
    <t>-1417944707</t>
  </si>
  <si>
    <t>1*1*7</t>
  </si>
  <si>
    <t>2*1</t>
  </si>
  <si>
    <t>18</t>
  </si>
  <si>
    <t>612311131</t>
  </si>
  <si>
    <t>Potažení vnitřních stěn vápenným štukem tloušťky do 3 mm</t>
  </si>
  <si>
    <t>730744336</t>
  </si>
  <si>
    <t>19</t>
  </si>
  <si>
    <t>612325223</t>
  </si>
  <si>
    <t>Vápenocementová štuková omítka malých ploch do 1,0 m2 na stěnách</t>
  </si>
  <si>
    <t>952779133</t>
  </si>
  <si>
    <t>20</t>
  </si>
  <si>
    <t>612325302</t>
  </si>
  <si>
    <t>Vápenocementová štuková omítka ostění nebo nadpraží</t>
  </si>
  <si>
    <t>902935535</t>
  </si>
  <si>
    <t>(1+1,5*2)*12*0,3</t>
  </si>
  <si>
    <t>(1,5+1,8*2)*9*0,3</t>
  </si>
  <si>
    <t>(1+1,5*2)*6*0,3</t>
  </si>
  <si>
    <t>(1,5+2,2*2)*0,3</t>
  </si>
  <si>
    <t>612325423</t>
  </si>
  <si>
    <t>Oprava vnitřní vápenocementové štukové omítky stěn v rozsahu plochy do 50%</t>
  </si>
  <si>
    <t>-1921714490</t>
  </si>
  <si>
    <t>22</t>
  </si>
  <si>
    <t>621211041</t>
  </si>
  <si>
    <t>Montáž kontaktního zateplení vnějších podhledů lepením a mechanickým kotvením polystyrénových desek tl do 200 mm</t>
  </si>
  <si>
    <t>138172547</t>
  </si>
  <si>
    <t>55+80</t>
  </si>
  <si>
    <t>23</t>
  </si>
  <si>
    <t>M</t>
  </si>
  <si>
    <t>1620147925</t>
  </si>
  <si>
    <t xml:space="preserve">Tepelná izolace tl. 200 mm </t>
  </si>
  <si>
    <t>1281945905</t>
  </si>
  <si>
    <t>135*0,2*1,08</t>
  </si>
  <si>
    <t>29,16*1,02 'Přepočtené koeficientem množství</t>
  </si>
  <si>
    <t>24</t>
  </si>
  <si>
    <t>621251101</t>
  </si>
  <si>
    <t>Příplatek k cenám kontaktního zateplení podhledů za použití tepelněizolačních zátek z polystyrenu</t>
  </si>
  <si>
    <t>-1174812451</t>
  </si>
  <si>
    <t>135</t>
  </si>
  <si>
    <t>25</t>
  </si>
  <si>
    <t>621531011</t>
  </si>
  <si>
    <t>Tenkovrstvá silikonová zrnitá omítka tl. 1,5 mm včetně penetrace vnějších podhledů</t>
  </si>
  <si>
    <t>-967673690</t>
  </si>
  <si>
    <t>26</t>
  </si>
  <si>
    <t>622135001</t>
  </si>
  <si>
    <t>Vyrovnání podkladu vnějších stěn maltou vápenocementovou tl do 10 mm</t>
  </si>
  <si>
    <t>1525191645</t>
  </si>
  <si>
    <t>9+65</t>
  </si>
  <si>
    <t>27</t>
  </si>
  <si>
    <t>622135011</t>
  </si>
  <si>
    <t>Vyrovnání podkladu vnějších stěn tmelem tl do 2 mm</t>
  </si>
  <si>
    <t>554706953</t>
  </si>
  <si>
    <t>28</t>
  </si>
  <si>
    <t>622142001</t>
  </si>
  <si>
    <t>Potažení vnějších stěn sklovláknitým pletivem vtlačeným do tenkovrstvé hmoty</t>
  </si>
  <si>
    <t>-1775276117</t>
  </si>
  <si>
    <t>29</t>
  </si>
  <si>
    <t>622211011</t>
  </si>
  <si>
    <t>Montáž kontaktního zateplení vnějších stěn lepením a mechanickým kotvením polystyrénových desek tl do 80 mm</t>
  </si>
  <si>
    <t>1525563303</t>
  </si>
  <si>
    <t>280+200</t>
  </si>
  <si>
    <t>305</t>
  </si>
  <si>
    <t>40</t>
  </si>
  <si>
    <t>220</t>
  </si>
  <si>
    <t>12+38</t>
  </si>
  <si>
    <t>30</t>
  </si>
  <si>
    <t>28376442</t>
  </si>
  <si>
    <t>deska z polystyrénu XPS, hrana rovná a strukturovaný povrch 300kPa tl 80mm</t>
  </si>
  <si>
    <t>-2060126330</t>
  </si>
  <si>
    <t>12*1,08 'Přepočtené koeficientem množství</t>
  </si>
  <si>
    <t>31</t>
  </si>
  <si>
    <t>1620147913</t>
  </si>
  <si>
    <t xml:space="preserve">Tepelná izolace </t>
  </si>
  <si>
    <t>-292548695</t>
  </si>
  <si>
    <t>305,000*0,08*1,08</t>
  </si>
  <si>
    <t>480*0,05*1,08</t>
  </si>
  <si>
    <t>40,000*0,08*1,08</t>
  </si>
  <si>
    <t>220*0,05*1,08</t>
  </si>
  <si>
    <t>(12+38)*0,05*1,08</t>
  </si>
  <si>
    <t>70,308*1,02 'Přepočtené koeficientem množství</t>
  </si>
  <si>
    <t>32</t>
  </si>
  <si>
    <t>622211031</t>
  </si>
  <si>
    <t>Montáž kontaktního zateplení vnějších stěn z polystyrénových desek tl do 160 mm</t>
  </si>
  <si>
    <t>1809431555</t>
  </si>
  <si>
    <t>301+370</t>
  </si>
  <si>
    <t>230+300</t>
  </si>
  <si>
    <t>60</t>
  </si>
  <si>
    <t>33</t>
  </si>
  <si>
    <t>28376447</t>
  </si>
  <si>
    <t>deska z polystyrénu XPS, hrana rovná a strukturovaný povrch 300kPa tl 160mm</t>
  </si>
  <si>
    <t>-1530975414</t>
  </si>
  <si>
    <t>60*1,08 'Přepočtené koeficientem množství</t>
  </si>
  <si>
    <t>34</t>
  </si>
  <si>
    <t>1620148060</t>
  </si>
  <si>
    <t>146200394</t>
  </si>
  <si>
    <t>1201*0,16*1,08</t>
  </si>
  <si>
    <t>207,533*1,02 'Přepočtené koeficientem množství</t>
  </si>
  <si>
    <t>35</t>
  </si>
  <si>
    <t>622251101</t>
  </si>
  <si>
    <t>Příplatek k cenám kontaktního zateplení stěn za použití tepelněizolačních zátek z polystyrenu</t>
  </si>
  <si>
    <t>-1070740590</t>
  </si>
  <si>
    <t>1107+1261</t>
  </si>
  <si>
    <t>36</t>
  </si>
  <si>
    <t>622251201</t>
  </si>
  <si>
    <t>Příplatek k cenám kontaktního zateplení za použití disperzní (organické) armovací hmoty stěrkování</t>
  </si>
  <si>
    <t>-848412358</t>
  </si>
  <si>
    <t>37</t>
  </si>
  <si>
    <t>622252000.R01</t>
  </si>
  <si>
    <t>Montáž a dodávka profilů kontaktního zateplení připevněných mechanicky</t>
  </si>
  <si>
    <t>soubor</t>
  </si>
  <si>
    <t>689855618</t>
  </si>
  <si>
    <t>38</t>
  </si>
  <si>
    <t>622511111</t>
  </si>
  <si>
    <t>Tenkovrstvá akrylátová mozaiková střednězrnná omítka včetně penetrace vnějších stěn</t>
  </si>
  <si>
    <t>-1617917036</t>
  </si>
  <si>
    <t>60+12+3,5</t>
  </si>
  <si>
    <t>39</t>
  </si>
  <si>
    <t>622531011</t>
  </si>
  <si>
    <t>Tenkovrstvá silikonová zrnitá omítka tl. 1,5 mm včetně penetrace vnějších stěn</t>
  </si>
  <si>
    <t>-940235110</t>
  </si>
  <si>
    <t>1107+1261-60</t>
  </si>
  <si>
    <t>629991011</t>
  </si>
  <si>
    <t>Zakrytí výplní otvorů a svislých ploch fólií přilepenou lepící páskou</t>
  </si>
  <si>
    <t>-1532770816</t>
  </si>
  <si>
    <t>1,5*0,6</t>
  </si>
  <si>
    <t>0,9*0,6*4</t>
  </si>
  <si>
    <t>0,6*0,6</t>
  </si>
  <si>
    <t>0,9*0,6*2</t>
  </si>
  <si>
    <t>1,8*0,6</t>
  </si>
  <si>
    <t>Mezisoučet</t>
  </si>
  <si>
    <t>1,5*1,8*10</t>
  </si>
  <si>
    <t>1,5*1,8*4</t>
  </si>
  <si>
    <t xml:space="preserve">3* 1,34*1,8 </t>
  </si>
  <si>
    <t xml:space="preserve">4 * 3,0*1,8 </t>
  </si>
  <si>
    <t>0,8*2*4</t>
  </si>
  <si>
    <t>1,2*1,5*2</t>
  </si>
  <si>
    <t>0,8*2</t>
  </si>
  <si>
    <t>26*1,2*1,8</t>
  </si>
  <si>
    <t>41</t>
  </si>
  <si>
    <t>629995101</t>
  </si>
  <si>
    <t>Očištění vnějších ploch tlakovou vodou</t>
  </si>
  <si>
    <t>619151808</t>
  </si>
  <si>
    <t>301+55+305+230+40++60+12+130</t>
  </si>
  <si>
    <t>42</t>
  </si>
  <si>
    <t>637121115</t>
  </si>
  <si>
    <t>Okapový chodník z kačírku tl 300 mm s udusáním</t>
  </si>
  <si>
    <t>-217989840</t>
  </si>
  <si>
    <t>62*0,5</t>
  </si>
  <si>
    <t>43</t>
  </si>
  <si>
    <t>637311131</t>
  </si>
  <si>
    <t>Okapový chodník z betonových záhonových obrubníků lože beton</t>
  </si>
  <si>
    <t>m</t>
  </si>
  <si>
    <t>-10543944</t>
  </si>
  <si>
    <t>44</t>
  </si>
  <si>
    <t>642942221</t>
  </si>
  <si>
    <t>Osazování zárubní nebo rámů dveřních kovových do 4 m2 na MC</t>
  </si>
  <si>
    <t>-705931378</t>
  </si>
  <si>
    <t>45</t>
  </si>
  <si>
    <t>553311500</t>
  </si>
  <si>
    <t>zárubeň ocelová pro běžné zdění H 145 1450 dvoukřídlá</t>
  </si>
  <si>
    <t>-788810410</t>
  </si>
  <si>
    <t>Trubní vedení</t>
  </si>
  <si>
    <t>46</t>
  </si>
  <si>
    <t>871310310</t>
  </si>
  <si>
    <t>Montáž kanalizačního potrubí hladkého plnostěnného SN 10 z polypropylenu DN 150</t>
  </si>
  <si>
    <t>658751038</t>
  </si>
  <si>
    <t>47</t>
  </si>
  <si>
    <t>28617003</t>
  </si>
  <si>
    <t>trubka kanalizační PP DN 150x1000mm SN10</t>
  </si>
  <si>
    <t>80096821</t>
  </si>
  <si>
    <t>30*1,015 'Přepočtené koeficientem množství</t>
  </si>
  <si>
    <t>Ostatní konstrukce a práce, bourání</t>
  </si>
  <si>
    <t>48</t>
  </si>
  <si>
    <t>941111122</t>
  </si>
  <si>
    <t>Montáž lešení řadového trubkového lehkého s podlahami zatížení do 200 kg/m2 š do 1,2 m v do 25 m</t>
  </si>
  <si>
    <t>983065119</t>
  </si>
  <si>
    <t>9*9</t>
  </si>
  <si>
    <t>10*11</t>
  </si>
  <si>
    <t>21*13</t>
  </si>
  <si>
    <t>6*5</t>
  </si>
  <si>
    <t>12*8</t>
  </si>
  <si>
    <t>11*12</t>
  </si>
  <si>
    <t>13*10</t>
  </si>
  <si>
    <t>70*8</t>
  </si>
  <si>
    <t>93*10</t>
  </si>
  <si>
    <t>16*13</t>
  </si>
  <si>
    <t>8*4</t>
  </si>
  <si>
    <t>8*6</t>
  </si>
  <si>
    <t>22*9</t>
  </si>
  <si>
    <t>9*11</t>
  </si>
  <si>
    <t>12*13</t>
  </si>
  <si>
    <t>14*7</t>
  </si>
  <si>
    <t>9*17</t>
  </si>
  <si>
    <t>10*12</t>
  </si>
  <si>
    <t>3499*1,05 'Přepočtené koeficientem množství</t>
  </si>
  <si>
    <t>49</t>
  </si>
  <si>
    <t>941111222</t>
  </si>
  <si>
    <t>Příplatek k lešení řadovému trubkovému lehkému s podlahami š 1,2 m v 25 m za první a ZKD den použití</t>
  </si>
  <si>
    <t>-62468036</t>
  </si>
  <si>
    <t>3499*120 'Přepočtené koeficientem množství</t>
  </si>
  <si>
    <t>50</t>
  </si>
  <si>
    <t>941111822</t>
  </si>
  <si>
    <t>Demontáž lešení řadového trubkového lehkého s podlahami zatížení do 200 kg/m2 š do 1,2 m v do 25 m</t>
  </si>
  <si>
    <t>1282436081</t>
  </si>
  <si>
    <t>51</t>
  </si>
  <si>
    <t>949101112</t>
  </si>
  <si>
    <t>Lešení pomocné pro objekty pozemních staveb s lešeňovou podlahou v do 3,5 m zatížení do 150 kg/m2</t>
  </si>
  <si>
    <t>751996036</t>
  </si>
  <si>
    <t>52</t>
  </si>
  <si>
    <t>962031133</t>
  </si>
  <si>
    <t>Bourání příček z cihel pálených na MVC tl do 150 mm</t>
  </si>
  <si>
    <t>-2082495961</t>
  </si>
  <si>
    <t>0,775*2</t>
  </si>
  <si>
    <t>53</t>
  </si>
  <si>
    <t>962081141</t>
  </si>
  <si>
    <t>Bourání příček ze skleněných tvárnic tl do 150 mm</t>
  </si>
  <si>
    <t>73498925</t>
  </si>
  <si>
    <t>54</t>
  </si>
  <si>
    <t>968062354</t>
  </si>
  <si>
    <t>Vybourání dřevěných rámů oken dvojitých včetně křídel pl do 1 m2</t>
  </si>
  <si>
    <t>591802824</t>
  </si>
  <si>
    <t>55</t>
  </si>
  <si>
    <t>968062356</t>
  </si>
  <si>
    <t>Vybourání dřevěných rámů oken dvojitých včetně křídel pl do 4 m2</t>
  </si>
  <si>
    <t>1091596370</t>
  </si>
  <si>
    <t>56</t>
  </si>
  <si>
    <t>968072455</t>
  </si>
  <si>
    <t>Vybourání kovových dveřních zárubní pl do 2 m2</t>
  </si>
  <si>
    <t>-296467810</t>
  </si>
  <si>
    <t>57</t>
  </si>
  <si>
    <t>968072456</t>
  </si>
  <si>
    <t>Vybourání kovových dveřních zárubní pl přes 2 m2</t>
  </si>
  <si>
    <t>-341121918</t>
  </si>
  <si>
    <t>2,35*2,1</t>
  </si>
  <si>
    <t>58</t>
  </si>
  <si>
    <t>973031513</t>
  </si>
  <si>
    <t>Vysekání kapes ve zdivu cihelném na MV nebo MVC pro upevňovací prvky hl do 150 mm</t>
  </si>
  <si>
    <t>-852335589</t>
  </si>
  <si>
    <t>59</t>
  </si>
  <si>
    <t>973031826</t>
  </si>
  <si>
    <t>Vysekání kapes ve zdivu cihelném na MV nebo MVC pro zavázání zdí tl do 600 mm</t>
  </si>
  <si>
    <t>-1290258835</t>
  </si>
  <si>
    <t>1*2*9</t>
  </si>
  <si>
    <t>974031664</t>
  </si>
  <si>
    <t>Vysekání rýh ve zdivu cihelném pro vtahování nosníků hl do 150 mm v do 150 mm</t>
  </si>
  <si>
    <t>-1002794581</t>
  </si>
  <si>
    <t>61</t>
  </si>
  <si>
    <t>978011141</t>
  </si>
  <si>
    <t>Otlučení (osekání) vnitřní vápenné nebo vápenocementové omítky stropů v rozsahu do 30 %</t>
  </si>
  <si>
    <t>1787419965</t>
  </si>
  <si>
    <t>62</t>
  </si>
  <si>
    <t>978013161</t>
  </si>
  <si>
    <t>Otlučení (osekání) vnitřní vápenné nebo vápenocementové omítky stěn v rozsahu do 50 %</t>
  </si>
  <si>
    <t>185075690</t>
  </si>
  <si>
    <t>1910+750</t>
  </si>
  <si>
    <t>63</t>
  </si>
  <si>
    <t>978015391</t>
  </si>
  <si>
    <t>Otlučení (osekání) vnější vápenné nebo vápenocementové omítky stupně členitosti 1 a 2 do 100%</t>
  </si>
  <si>
    <t>1983044697</t>
  </si>
  <si>
    <t>"sokl"</t>
  </si>
  <si>
    <t>64</t>
  </si>
  <si>
    <t>978059641</t>
  </si>
  <si>
    <t>Odsekání a odebrání obkladů stěn z vnějších obkládaček plochy přes 1 m2</t>
  </si>
  <si>
    <t>239917462</t>
  </si>
  <si>
    <t>998</t>
  </si>
  <si>
    <t>Přesun hmot</t>
  </si>
  <si>
    <t>65</t>
  </si>
  <si>
    <t>998018003</t>
  </si>
  <si>
    <t>Přesun hmot ruční pro budovy v do 24 m</t>
  </si>
  <si>
    <t>-1514938712</t>
  </si>
  <si>
    <t>PSV</t>
  </si>
  <si>
    <t>Práce a dodávky PSV</t>
  </si>
  <si>
    <t>711</t>
  </si>
  <si>
    <t>Izolace proti vodě, vlhkosti a plynům</t>
  </si>
  <si>
    <t>66</t>
  </si>
  <si>
    <t>711161273</t>
  </si>
  <si>
    <t>Provedení izolace proti zemní vlhkosti svislé z nopové fólie</t>
  </si>
  <si>
    <t>1313675255</t>
  </si>
  <si>
    <t>67</t>
  </si>
  <si>
    <t>28323005</t>
  </si>
  <si>
    <t>fólie profilovaná (nopová) drenážní HDPE s výškou nopů 8mm</t>
  </si>
  <si>
    <t>2034254632</t>
  </si>
  <si>
    <t>31*1,221 'Přepočtené koeficientem množství</t>
  </si>
  <si>
    <t>721</t>
  </si>
  <si>
    <t>Zdravotechnika - vnitřní kanalizace</t>
  </si>
  <si>
    <t>68</t>
  </si>
  <si>
    <t>721241102</t>
  </si>
  <si>
    <t>Lapač střešních splavenin z litiny DN 125</t>
  </si>
  <si>
    <t>554672029</t>
  </si>
  <si>
    <t>762</t>
  </si>
  <si>
    <t>Konstrukce tesařské</t>
  </si>
  <si>
    <t>69</t>
  </si>
  <si>
    <t>762361313</t>
  </si>
  <si>
    <t>Konstrukční a vyrovnávací vrstva pod klempířské prvky (atiky) z desek dřevoštěpkových tl. 25 mm</t>
  </si>
  <si>
    <t>488024119</t>
  </si>
  <si>
    <t>(10+0,25+10*0,65++65*0,3+65*0,7)</t>
  </si>
  <si>
    <t>763</t>
  </si>
  <si>
    <t>Konstrukce suché výstavby</t>
  </si>
  <si>
    <t>70</t>
  </si>
  <si>
    <t>763121581</t>
  </si>
  <si>
    <t xml:space="preserve">SDK stěna předsazená </t>
  </si>
  <si>
    <t>-1695524588</t>
  </si>
  <si>
    <t>71</t>
  </si>
  <si>
    <t>KNF.00083527</t>
  </si>
  <si>
    <t>Deska obkladová tl. 12,5 mm</t>
  </si>
  <si>
    <t>-1310690195</t>
  </si>
  <si>
    <t>50*1,08 'Přepočtené koeficientem množství</t>
  </si>
  <si>
    <t>72</t>
  </si>
  <si>
    <t>763131431</t>
  </si>
  <si>
    <t>SDK podhled deska 1xDF 12,5 bez izolace dvouvrstvá spodní kce profil CD+UD REI do 90</t>
  </si>
  <si>
    <t>-2016417978</t>
  </si>
  <si>
    <t>50+290</t>
  </si>
  <si>
    <t>73</t>
  </si>
  <si>
    <t>998763302</t>
  </si>
  <si>
    <t>Přesun hmot tonážní pro sádrokartonové konstrukce v objektech v do 12 m</t>
  </si>
  <si>
    <t>-872975418</t>
  </si>
  <si>
    <t>74</t>
  </si>
  <si>
    <t>998763381</t>
  </si>
  <si>
    <t>Příplatek k přesunu hmot tonážní 763 SDK prováděný bez použití mechanizace</t>
  </si>
  <si>
    <t>565177036</t>
  </si>
  <si>
    <t>764</t>
  </si>
  <si>
    <t>Konstrukce klempířské</t>
  </si>
  <si>
    <t>75</t>
  </si>
  <si>
    <t>764002851</t>
  </si>
  <si>
    <t>Demontáž oplechování parapetů do suti</t>
  </si>
  <si>
    <t>333060487</t>
  </si>
  <si>
    <t>1,5+0,9*3+0,9+0,6+0,9*2+1,78+0,9*2+1,4+1,5*8+1,5+4*1,5</t>
  </si>
  <si>
    <t>26*1,2+6*1,5+1,5+3+2*1,5+1,2+3+1,5+1,2+1,5+1,2</t>
  </si>
  <si>
    <t>76</t>
  </si>
  <si>
    <t>764004801</t>
  </si>
  <si>
    <t>Demontáž podokapního žlabu do suti</t>
  </si>
  <si>
    <t>2055305160</t>
  </si>
  <si>
    <t>50+50</t>
  </si>
  <si>
    <t>77</t>
  </si>
  <si>
    <t>764004861</t>
  </si>
  <si>
    <t>Demontáž svodu do suti</t>
  </si>
  <si>
    <t>1669395998</t>
  </si>
  <si>
    <t>3*10</t>
  </si>
  <si>
    <t>78</t>
  </si>
  <si>
    <t>764011612</t>
  </si>
  <si>
    <t>Podkladní plech z Pz upraveným povrchem rš 200 mm</t>
  </si>
  <si>
    <t>-1391166338</t>
  </si>
  <si>
    <t>100+50</t>
  </si>
  <si>
    <t>79</t>
  </si>
  <si>
    <t>764214603</t>
  </si>
  <si>
    <t>Oplechování horních ploch a atik bez rohů z Pz s povrch úpravou mechanicky kotvené rš 250 mm</t>
  </si>
  <si>
    <t>-99229198</t>
  </si>
  <si>
    <t>80</t>
  </si>
  <si>
    <t>764214604</t>
  </si>
  <si>
    <t>Oplechování horních ploch a atik bez rohů z Pz s povrch úpravou mechanicky kotvené rš 330 mm</t>
  </si>
  <si>
    <t>-1869707801</t>
  </si>
  <si>
    <t>81</t>
  </si>
  <si>
    <t>764214607</t>
  </si>
  <si>
    <t>Oplechování horních ploch a atik bez rohů z Pz s povrch úpravou mechanicky kotvené rš 670 mm</t>
  </si>
  <si>
    <t>212871475</t>
  </si>
  <si>
    <t>10+65</t>
  </si>
  <si>
    <t>82</t>
  </si>
  <si>
    <t>764216645</t>
  </si>
  <si>
    <t>Oplechování rovných parapetů celoplošně lepené z Pz s povrchovou úpravou rš 400 mm</t>
  </si>
  <si>
    <t>-88950959</t>
  </si>
  <si>
    <t>83</t>
  </si>
  <si>
    <t>764511603</t>
  </si>
  <si>
    <t>Žlab podokapní půlkruhový z Pz s povrchovou úpravou rš 400 mm</t>
  </si>
  <si>
    <t>-2085679802</t>
  </si>
  <si>
    <t>84</t>
  </si>
  <si>
    <t>764518624.R01</t>
  </si>
  <si>
    <t>Svody kruhové včetně objímek, kolen, odskoků z Pz s povrchovou úpravou průměru 150 mm</t>
  </si>
  <si>
    <t>1190109373</t>
  </si>
  <si>
    <t>766</t>
  </si>
  <si>
    <t>Konstrukce truhlářské</t>
  </si>
  <si>
    <t>85</t>
  </si>
  <si>
    <t>766441811</t>
  </si>
  <si>
    <t>Demontáž parapetních desek dřevěných nebo plastových šířky do 30 cm délky do 1,0 m</t>
  </si>
  <si>
    <t>673835599</t>
  </si>
  <si>
    <t>86</t>
  </si>
  <si>
    <t>766441821</t>
  </si>
  <si>
    <t>Demontáž parapetních desek dřevěných nebo plastových šířky do 30 cm délky přes 1,0 m</t>
  </si>
  <si>
    <t>-1310833229</t>
  </si>
  <si>
    <t>1+1+1</t>
  </si>
  <si>
    <t>4+10+1+7</t>
  </si>
  <si>
    <t>87</t>
  </si>
  <si>
    <t>766622131</t>
  </si>
  <si>
    <t>Montáž plastových oken plochy přes 1 m2 otevíravých výšky do 1,5 m s rámem do zdiva</t>
  </si>
  <si>
    <t>169856820</t>
  </si>
  <si>
    <t>88</t>
  </si>
  <si>
    <t>61140050</t>
  </si>
  <si>
    <t>okno plastové otevíravé/sklopné trojsklo do plochy 1m2</t>
  </si>
  <si>
    <t>-263386801</t>
  </si>
  <si>
    <t>89</t>
  </si>
  <si>
    <t>61140051</t>
  </si>
  <si>
    <t>okno plastové otevíravé/sklopné dvojsklo přes plochu 1m2 do v 1,5m</t>
  </si>
  <si>
    <t>-2100202177</t>
  </si>
  <si>
    <t>1,34*1,8 *3</t>
  </si>
  <si>
    <t>3,0*1,8 *4</t>
  </si>
  <si>
    <t>90</t>
  </si>
  <si>
    <t>766660012</t>
  </si>
  <si>
    <t>Montáž dveřních křídel otvíravých 2křídlových š přes 1,45 m do ocelové zárubně</t>
  </si>
  <si>
    <t>-1141068411</t>
  </si>
  <si>
    <t>91</t>
  </si>
  <si>
    <t>611603150</t>
  </si>
  <si>
    <t>dveře dřevěné vnitřní hladké plné 2křídlové bílé solo 145x197 cm KLASIK</t>
  </si>
  <si>
    <t>-1337929548</t>
  </si>
  <si>
    <t>92</t>
  </si>
  <si>
    <t>766660451</t>
  </si>
  <si>
    <t>Montáž vchodových dveří dvoukřídlových bez nadsvětlíku do zdiva</t>
  </si>
  <si>
    <t>791536023</t>
  </si>
  <si>
    <t>93</t>
  </si>
  <si>
    <t>61140506</t>
  </si>
  <si>
    <t>dveře dvoukřídlé plastové bílé plné max rozměru otvoru 4,84m2 bezpečnostní třídy RC2</t>
  </si>
  <si>
    <t>-1843448088</t>
  </si>
  <si>
    <t>94</t>
  </si>
  <si>
    <t>766694121</t>
  </si>
  <si>
    <t>Montáž parapetních desek dřevěných nebo plastových šířky přes 30 cm délky do 1,0 m</t>
  </si>
  <si>
    <t>-665881753</t>
  </si>
  <si>
    <t>95</t>
  </si>
  <si>
    <t>766694122</t>
  </si>
  <si>
    <t>Montáž parapetních dřevěných nebo plastových šířky přes 30 cm délky do 1,6 m</t>
  </si>
  <si>
    <t>-1519748399</t>
  </si>
  <si>
    <t>96</t>
  </si>
  <si>
    <t>607941020</t>
  </si>
  <si>
    <t>deska parapetní dřevotřísková vnitřní POSTFORMING 0,26 x 1 m</t>
  </si>
  <si>
    <t>-580895281</t>
  </si>
  <si>
    <t>37*1,5+11*1+1,8+1,5</t>
  </si>
  <si>
    <t>767</t>
  </si>
  <si>
    <t>Konstrukce zámečnické</t>
  </si>
  <si>
    <t>97</t>
  </si>
  <si>
    <t>767661811</t>
  </si>
  <si>
    <t>Demontáž mříží pevných nebo otevíravých</t>
  </si>
  <si>
    <t>-1554095596</t>
  </si>
  <si>
    <t>(14,8+21,6)*1,15</t>
  </si>
  <si>
    <t>98</t>
  </si>
  <si>
    <t>767662120.R01</t>
  </si>
  <si>
    <t>Montáž mříží pevných včetně kotvení</t>
  </si>
  <si>
    <t>-541294777</t>
  </si>
  <si>
    <t>1,5*1,8*8*1,1</t>
  </si>
  <si>
    <t>99</t>
  </si>
  <si>
    <t>55341420.M01</t>
  </si>
  <si>
    <t xml:space="preserve">repase mříží </t>
  </si>
  <si>
    <t>804130031</t>
  </si>
  <si>
    <t>783</t>
  </si>
  <si>
    <t>Dokončovací práce - nátěry</t>
  </si>
  <si>
    <t>100</t>
  </si>
  <si>
    <t>783301401</t>
  </si>
  <si>
    <t>Ometení zámečnických konstrukcí</t>
  </si>
  <si>
    <t>1063652131</t>
  </si>
  <si>
    <t>101</t>
  </si>
  <si>
    <t>783306809</t>
  </si>
  <si>
    <t>Odstranění nátěru ze zámečnických konstrukcí okartáčováním</t>
  </si>
  <si>
    <t>281362326</t>
  </si>
  <si>
    <t>325+280</t>
  </si>
  <si>
    <t>102</t>
  </si>
  <si>
    <t>783314203</t>
  </si>
  <si>
    <t>Základní antikorozní jednonásobný syntetický samozákladující nátěr zámečnických konstrukcí</t>
  </si>
  <si>
    <t>-190550519</t>
  </si>
  <si>
    <t>103</t>
  </si>
  <si>
    <t>783315103</t>
  </si>
  <si>
    <t>Mezinátěr jednonásobný syntetický samozákladující zámečnických konstrukcí</t>
  </si>
  <si>
    <t>609006415</t>
  </si>
  <si>
    <t>104</t>
  </si>
  <si>
    <t>783327101</t>
  </si>
  <si>
    <t>Krycí jednonásobný akrylátový nátěr zámečnických konstrukcí</t>
  </si>
  <si>
    <t>-886241020</t>
  </si>
  <si>
    <t>605*2 'Přepočtené koeficientem množství</t>
  </si>
  <si>
    <t>784</t>
  </si>
  <si>
    <t>Dokončovací práce - malby a tapety</t>
  </si>
  <si>
    <t>105</t>
  </si>
  <si>
    <t>784121001</t>
  </si>
  <si>
    <t>Oškrabání malby v mísnostech výšky do 3,80 m</t>
  </si>
  <si>
    <t>-1116740000</t>
  </si>
  <si>
    <t>650+1910+750</t>
  </si>
  <si>
    <t>106</t>
  </si>
  <si>
    <t>784181121</t>
  </si>
  <si>
    <t>Hloubková jednonásobná bezbarvá penetrace podkladu v místnostech výšky do 3,80 m</t>
  </si>
  <si>
    <t>-1587167385</t>
  </si>
  <si>
    <t>50+290+650+1910+750</t>
  </si>
  <si>
    <t>107</t>
  </si>
  <si>
    <t>784221121</t>
  </si>
  <si>
    <t>Dvojnásobné bílé malby ze směsí za sucha minimálně otěruvzdorných v místnostech do 3,80 m</t>
  </si>
  <si>
    <t>71783654</t>
  </si>
  <si>
    <t>787</t>
  </si>
  <si>
    <t>Dokončovací práce - zasklívání</t>
  </si>
  <si>
    <t>108</t>
  </si>
  <si>
    <t>787317137</t>
  </si>
  <si>
    <t xml:space="preserve">Zasklívání stěn  průhledný komorový profil</t>
  </si>
  <si>
    <t>-2052974690</t>
  </si>
  <si>
    <t>HZS</t>
  </si>
  <si>
    <t>Hodinové zúčtovací sazby</t>
  </si>
  <si>
    <t>109</t>
  </si>
  <si>
    <t>HZS1291</t>
  </si>
  <si>
    <t>Hodinová zúčtovací sazba pomocný stavební dělník</t>
  </si>
  <si>
    <t>hod</t>
  </si>
  <si>
    <t>512</t>
  </si>
  <si>
    <t>68880792</t>
  </si>
  <si>
    <t>110</t>
  </si>
  <si>
    <t>HZS1292</t>
  </si>
  <si>
    <t>Hodinová zúčtovací sazba stavební dělník</t>
  </si>
  <si>
    <t>130873429</t>
  </si>
  <si>
    <t>111</t>
  </si>
  <si>
    <t>HZS1302</t>
  </si>
  <si>
    <t>Hodinová zúčtovací sazba zedník specialista</t>
  </si>
  <si>
    <t>-847940436</t>
  </si>
  <si>
    <t>112</t>
  </si>
  <si>
    <t>HZS1311</t>
  </si>
  <si>
    <t>Hodinová zúčtovací sazba omítkář</t>
  </si>
  <si>
    <t>1721874634</t>
  </si>
  <si>
    <t>113</t>
  </si>
  <si>
    <t>HZS1342</t>
  </si>
  <si>
    <t>Hodinová zúčtovací sazba lešenář odborný</t>
  </si>
  <si>
    <t>-1709558540</t>
  </si>
  <si>
    <t>114</t>
  </si>
  <si>
    <t>HZS1341</t>
  </si>
  <si>
    <t>Hodinová zúčtovací sazba lešenář</t>
  </si>
  <si>
    <t>-1760700692</t>
  </si>
  <si>
    <t>02 - Elektroinstalace</t>
  </si>
  <si>
    <t>HSV - HSV</t>
  </si>
  <si>
    <t xml:space="preserve">    9 - Ostatní konstrukce a práce-bourání</t>
  </si>
  <si>
    <t xml:space="preserve">    997 - Přesun sutě</t>
  </si>
  <si>
    <t xml:space="preserve">    741 - Elektroinstalace - silnoproud</t>
  </si>
  <si>
    <t xml:space="preserve">    741-R - Rozvaděče</t>
  </si>
  <si>
    <t xml:space="preserve">    741-RM1 - ROZVADĚČ   RM1</t>
  </si>
  <si>
    <t xml:space="preserve">    741-RM2 - ROZVADĚČ   RM2</t>
  </si>
  <si>
    <t xml:space="preserve">    741-RS1 - ROZVADĚČ   RS1</t>
  </si>
  <si>
    <t xml:space="preserve">    741-Rx1 - ROZVADĚČ   Rx1</t>
  </si>
  <si>
    <t>OST - Ostatní</t>
  </si>
  <si>
    <t xml:space="preserve">    VRN - Vedlejší rozpočtové náklady</t>
  </si>
  <si>
    <t>612135101</t>
  </si>
  <si>
    <t>Hrubá výplň rýh ve stěnách maltou jakékoli šířky rýhy</t>
  </si>
  <si>
    <t>612325121</t>
  </si>
  <si>
    <t>Vápenocementová štuková omítka rýh ve stěnách šířky do 150 mm</t>
  </si>
  <si>
    <t>612325221</t>
  </si>
  <si>
    <t>Vápenocementová štuková omítka malých ploch do 0,09 m2 na stěnách</t>
  </si>
  <si>
    <t>Ostatní konstrukce a práce-bourání</t>
  </si>
  <si>
    <t>971033431</t>
  </si>
  <si>
    <t>Vybourání otvorů ve zdivu cihelném pl do 0,25 m2 na MVC nebo MV tl do 150 mm</t>
  </si>
  <si>
    <t>973031616</t>
  </si>
  <si>
    <t>Vysekání kapes ve zdivu cihelném na MV nebo MVC pro špalíky do 100x100x50 mm</t>
  </si>
  <si>
    <t>974082113</t>
  </si>
  <si>
    <t>Vysekání rýh pro ploché vodiče v omítce MV nebo MVC stěn š do 50 mm</t>
  </si>
  <si>
    <t>974082114</t>
  </si>
  <si>
    <t>Vysekání rýh pro ploché vodiče v omítce MV nebo MVC stěn š do 70 mm</t>
  </si>
  <si>
    <t>974082115</t>
  </si>
  <si>
    <t>Vysekání rýh pro ploché vodiče v omítce MV nebo MVC stěn š do 100 mm</t>
  </si>
  <si>
    <t>977151111</t>
  </si>
  <si>
    <t>Jádrové vrty diamantovými korunkami do D 35 mm do stavebních materiálů</t>
  </si>
  <si>
    <t>977151113</t>
  </si>
  <si>
    <t>Jádrové vrty diamantovými korunkami do D 50 mm do stavebních materiálů</t>
  </si>
  <si>
    <t>997</t>
  </si>
  <si>
    <t>Přesun sutě</t>
  </si>
  <si>
    <t>997013211</t>
  </si>
  <si>
    <t>Vnitrostaveništní doprava suti a vybouraných hmot pro budovy v do 6 m ručně</t>
  </si>
  <si>
    <t>997013501</t>
  </si>
  <si>
    <t>Odvoz suti a vybouraných hmot na skládku nebo meziskládku do 1 km se složením</t>
  </si>
  <si>
    <t>997013509</t>
  </si>
  <si>
    <t>Příplatek k odvozu suti a vybouraných hmot na skládku ZKD 1 km přes 1 km</t>
  </si>
  <si>
    <t>2,085*14 "Přepočtené koeficientem množství</t>
  </si>
  <si>
    <t>997013631</t>
  </si>
  <si>
    <t>Poplatek za uložení na skládce (skládkovné) stavebního odpadu směsného kód odpadu 17 09 04</t>
  </si>
  <si>
    <t>998018002</t>
  </si>
  <si>
    <t>Přesun hmot ruční pro budovy v do 12 m</t>
  </si>
  <si>
    <t>741</t>
  </si>
  <si>
    <t>Elektroinstalace - silnoproud</t>
  </si>
  <si>
    <t>741110511</t>
  </si>
  <si>
    <t>Montáž lišta a kanálek vkládací šířky do 60 mm s víčkem</t>
  </si>
  <si>
    <t>34571005</t>
  </si>
  <si>
    <t>lišta elektroinstalační hranatá PVC 25x20mm</t>
  </si>
  <si>
    <t>50*1,05 "Přepočtené koeficientem množství</t>
  </si>
  <si>
    <t>34571008</t>
  </si>
  <si>
    <t>lišta elektroinstalační hranatá PVC 40x40mm</t>
  </si>
  <si>
    <t>34571010</t>
  </si>
  <si>
    <t>lišta elektroinstalační vkládací 18x13mm</t>
  </si>
  <si>
    <t>45*1,05 "Přepočtené koeficientem množství</t>
  </si>
  <si>
    <t>741112051</t>
  </si>
  <si>
    <t>Montáž krabice lištová plastová odbočná</t>
  </si>
  <si>
    <t>345-5.1</t>
  </si>
  <si>
    <t>krabice přístrojová lištová</t>
  </si>
  <si>
    <t>ks</t>
  </si>
  <si>
    <t>345-6.1</t>
  </si>
  <si>
    <t>krabice přístrojová lištová pro dvojitou zásuvku</t>
  </si>
  <si>
    <t>741-1KOT</t>
  </si>
  <si>
    <t xml:space="preserve">kotveni na konzolu pro  Kabelový žlab 100x50mm OCEP</t>
  </si>
  <si>
    <t>ks.</t>
  </si>
  <si>
    <t>341-1KOT</t>
  </si>
  <si>
    <t>konzole na stěnu - Kabelový žlab 50x125mm OCEP</t>
  </si>
  <si>
    <t>741-2KOT</t>
  </si>
  <si>
    <t xml:space="preserve">kotveni na konzolu pro  Kabelový žlab 150x100mm OCEP</t>
  </si>
  <si>
    <t>341-2KOT</t>
  </si>
  <si>
    <t>konzole na stěnu - Kabelový žlab 100x125mm OCEP</t>
  </si>
  <si>
    <t>741112001</t>
  </si>
  <si>
    <t>Montáž krabice zapuštěná plastová kruhová</t>
  </si>
  <si>
    <t>345-1.1</t>
  </si>
  <si>
    <t>krabice instalační IP44, zapuštěná montáž</t>
  </si>
  <si>
    <t>345-2.1</t>
  </si>
  <si>
    <t>krabice instalační IP54</t>
  </si>
  <si>
    <t>345-3.1</t>
  </si>
  <si>
    <t>krabice instalační s víčkem IP20</t>
  </si>
  <si>
    <t>345-4.1</t>
  </si>
  <si>
    <t>krabice přístrojová KP 68</t>
  </si>
  <si>
    <t>741120301</t>
  </si>
  <si>
    <t>Montáž vodič Cu izolovaný plný a laněný s PVC pláštěm žíla 0,55-16 mm2 pevně (např. CY, CHAH-V)</t>
  </si>
  <si>
    <t>34140824</t>
  </si>
  <si>
    <t>vodič propojovací jádro Cu plné izolace PVC 450/750V (H07V-U) 1x2,5mm2</t>
  </si>
  <si>
    <t>26*1,1 "Přepočtené koeficientem množství</t>
  </si>
  <si>
    <t>741120303</t>
  </si>
  <si>
    <t>Montáž vodič Cu izolovaný plný a laněný s PVC pláštěm žíla 25-35 mm2 pevně (např. CY, CHAH-V)</t>
  </si>
  <si>
    <t>34140850</t>
  </si>
  <si>
    <t>vodič propojovací jádro Cu lanované izolace PVC 450/750V (H07V-R) 1x25mm2</t>
  </si>
  <si>
    <t>76*1,1 "Přepočtené koeficientem množství</t>
  </si>
  <si>
    <t>741122015</t>
  </si>
  <si>
    <t>Montáž kabel Cu bez ukončení uložený pod omítku plný kulatý 3x1,5 mm2 (např. CYKY)</t>
  </si>
  <si>
    <t>34111030</t>
  </si>
  <si>
    <t>kabel instalační jádro Cu plné izolace PVC plášť PVC 450/750V (CYKY) 3x1,5mm2</t>
  </si>
  <si>
    <t>914*1,1 "Přepočtené koeficientem množství</t>
  </si>
  <si>
    <t>200*1,1 "Přepočtené koeficientem množství</t>
  </si>
  <si>
    <t>741122016</t>
  </si>
  <si>
    <t>Montáž kabel Cu bez ukončení uložený pod omítku plný kulatý 3x2,5 až 6 mm2 (např. CYKY)</t>
  </si>
  <si>
    <t>34111036</t>
  </si>
  <si>
    <t>kabel instalační jádro Cu plné izolace PVC plášť PVC 450/750V (CYKY) 3x2,5mm2</t>
  </si>
  <si>
    <t>871*1,1 "Přepočtené koeficientem množství</t>
  </si>
  <si>
    <t>741122031</t>
  </si>
  <si>
    <t>Montáž kabel Cu bez ukončení uložený pod omítku plný kulatý 5x1,5 až 2,5 mm2 (např. CYKY)</t>
  </si>
  <si>
    <t>34111090</t>
  </si>
  <si>
    <t>kabel instalační jádro Cu plné izolace PVC plášť PVC 450/750V (CYKY) 5x1,5mm2</t>
  </si>
  <si>
    <t>405*1,1 "Přepočtené koeficientem množství</t>
  </si>
  <si>
    <t>34111060</t>
  </si>
  <si>
    <t>kabel instalační jádro Cu plné izolace PVC plášť PVC 450/750V (CYKY) 4x1,5mm2</t>
  </si>
  <si>
    <t>46*1,05 "Přepočtené koeficientem množství</t>
  </si>
  <si>
    <t>34111094</t>
  </si>
  <si>
    <t>kabel instalační jádro Cu plné izolace PVC plášť PVC 450/750V (CYKY) 5x2,5mm2</t>
  </si>
  <si>
    <t>107*1,1 "Přepočtené koeficientem množství</t>
  </si>
  <si>
    <t>741122032</t>
  </si>
  <si>
    <t>Montáž kabel Cu bez ukončení uložený pod omítku plný kulatý 5x4 až 6 mm2 (např. CYKY)</t>
  </si>
  <si>
    <t>34111100</t>
  </si>
  <si>
    <t>kabel instalační jádro Cu plné izolace PVC plášť PVC 450/750V (CYKY) 5x6mm2</t>
  </si>
  <si>
    <t>42,9523809523809*1,05 "Přepočtené koeficientem množství</t>
  </si>
  <si>
    <t>741130023</t>
  </si>
  <si>
    <t>Ukončení vodič izolovaný do 6 mm2 na svorkovnici</t>
  </si>
  <si>
    <t>741130026</t>
  </si>
  <si>
    <t>Ukončení vodič izolovaný do 25 mm2 na svorkovnici</t>
  </si>
  <si>
    <t>741130-1</t>
  </si>
  <si>
    <t>napojení zařízení s topným tělesem 1x230V</t>
  </si>
  <si>
    <t>741130-2</t>
  </si>
  <si>
    <t>ventilátor 1x230V</t>
  </si>
  <si>
    <t>741310001</t>
  </si>
  <si>
    <t>Montáž vypínač nástěnný 1-jednopólový prostředí normální</t>
  </si>
  <si>
    <t>34535512-1</t>
  </si>
  <si>
    <t>spínač jednopólový 10A IP44 nástěnný</t>
  </si>
  <si>
    <t>34535512-2</t>
  </si>
  <si>
    <t>kryt přístroje jednoduchý</t>
  </si>
  <si>
    <t>741310022</t>
  </si>
  <si>
    <t>Montáž přepínač nástěnný 6-střídavý prostředí normální</t>
  </si>
  <si>
    <t>34535573-2</t>
  </si>
  <si>
    <t>spínač ř.6 IP44 nástěnný</t>
  </si>
  <si>
    <t>116</t>
  </si>
  <si>
    <t>118</t>
  </si>
  <si>
    <t>741310101</t>
  </si>
  <si>
    <t>Montáž vypínač (polo)zapuštěný bezšroubové připojení 1-jednopólový</t>
  </si>
  <si>
    <t>120</t>
  </si>
  <si>
    <t>34535512-3</t>
  </si>
  <si>
    <t>přístroj tlačítka ř.1/0</t>
  </si>
  <si>
    <t>122</t>
  </si>
  <si>
    <t>34535512-4</t>
  </si>
  <si>
    <t>přístroj spínače ř.1</t>
  </si>
  <si>
    <t>124</t>
  </si>
  <si>
    <t>34535512-5</t>
  </si>
  <si>
    <t>spínač ř.1 IP44 zapuštěný</t>
  </si>
  <si>
    <t>126</t>
  </si>
  <si>
    <t>34536700</t>
  </si>
  <si>
    <t>rámeček pro spínače a zásuvky 3901A-B10 jednonásobný</t>
  </si>
  <si>
    <t>CS ÚRS 2020 02</t>
  </si>
  <si>
    <t>128</t>
  </si>
  <si>
    <t>130</t>
  </si>
  <si>
    <t>34536700-3</t>
  </si>
  <si>
    <t>kryt přístroje jednoduchý s průzorem</t>
  </si>
  <si>
    <t>132</t>
  </si>
  <si>
    <t>34536700-4</t>
  </si>
  <si>
    <t>doutnavka do spínače/tlačítka</t>
  </si>
  <si>
    <t>134</t>
  </si>
  <si>
    <t>741310121</t>
  </si>
  <si>
    <t>Montáž přepínač (polo)zapuštěný bezšroubové připojení 5-seriový</t>
  </si>
  <si>
    <t>136</t>
  </si>
  <si>
    <t>138</t>
  </si>
  <si>
    <t>34536700-1</t>
  </si>
  <si>
    <t>kryt přístroje dělený</t>
  </si>
  <si>
    <t>140</t>
  </si>
  <si>
    <t>34535405</t>
  </si>
  <si>
    <t>přístroj přepínače sériového 10A 5</t>
  </si>
  <si>
    <t>142</t>
  </si>
  <si>
    <t>34535405-1</t>
  </si>
  <si>
    <t>spínač ř.5 IP44 zapuštěný</t>
  </si>
  <si>
    <t>144</t>
  </si>
  <si>
    <t>741310122</t>
  </si>
  <si>
    <t>Montáž přepínač (polo)zapuštěný bezšroubové připojení 6-střídavý</t>
  </si>
  <si>
    <t>146</t>
  </si>
  <si>
    <t>148</t>
  </si>
  <si>
    <t>34535573</t>
  </si>
  <si>
    <t>spínač řazení 6 10A bílý</t>
  </si>
  <si>
    <t>150</t>
  </si>
  <si>
    <t>34535573-1</t>
  </si>
  <si>
    <t>spínač ř.6 IP44 zapuštěný</t>
  </si>
  <si>
    <t>152</t>
  </si>
  <si>
    <t>154</t>
  </si>
  <si>
    <t>741310126</t>
  </si>
  <si>
    <t>Montáž přepínač (polo)zapuštěný bezšroubové připojení 7-křížový</t>
  </si>
  <si>
    <t>156</t>
  </si>
  <si>
    <t>158</t>
  </si>
  <si>
    <t>34535573-3</t>
  </si>
  <si>
    <t>přístroj spínače ř.7</t>
  </si>
  <si>
    <t>160</t>
  </si>
  <si>
    <t>162</t>
  </si>
  <si>
    <t>741313001</t>
  </si>
  <si>
    <t>Montáž zásuvka (polo)zapuštěná bezšroubové připojení 2P+PE se zapojením vodičů</t>
  </si>
  <si>
    <t>164</t>
  </si>
  <si>
    <t>166</t>
  </si>
  <si>
    <t>34555100</t>
  </si>
  <si>
    <t>zásuvka 1násobná 16A bílá</t>
  </si>
  <si>
    <t>168</t>
  </si>
  <si>
    <t>34555100-2</t>
  </si>
  <si>
    <t>zásuvka 16A/230V IP44 zapuštěná</t>
  </si>
  <si>
    <t>170</t>
  </si>
  <si>
    <t>741313003</t>
  </si>
  <si>
    <t>Montáž zásuvka (polo)zapuštěná bezšroubové připojení 2x(2P+PE) dvojnásobná</t>
  </si>
  <si>
    <t>172</t>
  </si>
  <si>
    <t>34555120</t>
  </si>
  <si>
    <t>zásuvka 2násobná 16A bílá</t>
  </si>
  <si>
    <t>174</t>
  </si>
  <si>
    <t>741910412</t>
  </si>
  <si>
    <t>Montáž žlab kovový šířky do 100 mm bez víka</t>
  </si>
  <si>
    <t>176</t>
  </si>
  <si>
    <t>34575-1</t>
  </si>
  <si>
    <t>Kabelový žlab 100x50mm OCEP</t>
  </si>
  <si>
    <t>178</t>
  </si>
  <si>
    <t>34575-3</t>
  </si>
  <si>
    <t>Kabelový žlab 100x125mm OCEP</t>
  </si>
  <si>
    <t>180</t>
  </si>
  <si>
    <t>741910421</t>
  </si>
  <si>
    <t>Montáž žlab kovový - uzavření víkem</t>
  </si>
  <si>
    <t>182</t>
  </si>
  <si>
    <t>34575-2</t>
  </si>
  <si>
    <t xml:space="preserve">Kabelový žlab 100x50mm OCEP  víko</t>
  </si>
  <si>
    <t>184</t>
  </si>
  <si>
    <t>34575-4</t>
  </si>
  <si>
    <t xml:space="preserve">Kabelový žlab 100x125mm OCEP  víko</t>
  </si>
  <si>
    <t>186</t>
  </si>
  <si>
    <t>741-SP</t>
  </si>
  <si>
    <t>svorka SP</t>
  </si>
  <si>
    <t>188</t>
  </si>
  <si>
    <t>345-SP</t>
  </si>
  <si>
    <t>190</t>
  </si>
  <si>
    <t>741315823</t>
  </si>
  <si>
    <t>Demontáž zásuvek domovních normálních do 16A zapuštěných šroubových bez zachování funkčnosti 2P+PE</t>
  </si>
  <si>
    <t>192</t>
  </si>
  <si>
    <t>741370002</t>
  </si>
  <si>
    <t>Montáž svítidlo žárovkové bytové stropní přisazené 1 zdroj se sklem</t>
  </si>
  <si>
    <t>194</t>
  </si>
  <si>
    <t>741370032</t>
  </si>
  <si>
    <t>Montáž svítidlo žárovkové bytové nástěnné přisazené 1 zdroj se sklem</t>
  </si>
  <si>
    <t>196</t>
  </si>
  <si>
    <t>LH2</t>
  </si>
  <si>
    <t xml:space="preserve">LH2  VML 120 LK VML 120 LK (1980 lm; 20.0 W)</t>
  </si>
  <si>
    <t>198</t>
  </si>
  <si>
    <t>LN7</t>
  </si>
  <si>
    <t xml:space="preserve">LN7  VML 60 ZN A 60 W 6 470 lm</t>
  </si>
  <si>
    <t>200</t>
  </si>
  <si>
    <t>741370034</t>
  </si>
  <si>
    <t>Montáž svítidlo žárovkové bytové nástěnné přisazené 2 zdroje nouzové</t>
  </si>
  <si>
    <t>202</t>
  </si>
  <si>
    <t>LN</t>
  </si>
  <si>
    <t xml:space="preserve">LN  Nouzové osvětlení: IP55,900 lm; 1xLED 15W/840)</t>
  </si>
  <si>
    <t>204</t>
  </si>
  <si>
    <t>741371002</t>
  </si>
  <si>
    <t>Montáž svítidlo zářivkové bytové stropní přisazené 1 zdroj s krytem</t>
  </si>
  <si>
    <t>206</t>
  </si>
  <si>
    <t>LH1</t>
  </si>
  <si>
    <t xml:space="preserve">LH1  VML 120 AM VML 120 AM (2368 lm; 20.3 W)</t>
  </si>
  <si>
    <t>208</t>
  </si>
  <si>
    <t>LH5</t>
  </si>
  <si>
    <t xml:space="preserve">LH5  VML 330 AM VML 330 AM (3747 lm; 30.4 W)</t>
  </si>
  <si>
    <t>210</t>
  </si>
  <si>
    <t>LH3</t>
  </si>
  <si>
    <t xml:space="preserve">LH3  VML 130 PP O VML 130 PP O (3199 lm; 30.0 W)</t>
  </si>
  <si>
    <t>212</t>
  </si>
  <si>
    <t>LH4</t>
  </si>
  <si>
    <t xml:space="preserve">LH4  VML 320 PT VML 320 PT (2378 lm; 20.0 W)</t>
  </si>
  <si>
    <t>214</t>
  </si>
  <si>
    <t>LH6</t>
  </si>
  <si>
    <t xml:space="preserve">LH6  VML 340 PT VML 340 PT (4757 lm; 40.0 W)</t>
  </si>
  <si>
    <t>216</t>
  </si>
  <si>
    <t>741371811</t>
  </si>
  <si>
    <t>Demontáž osvětlovacího modulového systému bodového vestavného bez zachováním funkčnosti</t>
  </si>
  <si>
    <t>218</t>
  </si>
  <si>
    <t>741371821</t>
  </si>
  <si>
    <t>Demontáž osvětlovacího modulového systému zářivkového délky do 1100 mm bez zachováním funkčnosti</t>
  </si>
  <si>
    <t>741420051</t>
  </si>
  <si>
    <t>Montáž vedení hromosvodné-úhelník nebo trubka s držáky do zdiva</t>
  </si>
  <si>
    <t>222</t>
  </si>
  <si>
    <t>354-OU1</t>
  </si>
  <si>
    <t>podpěra ochranného úhelníku svodu</t>
  </si>
  <si>
    <t>224</t>
  </si>
  <si>
    <t>354-OU2</t>
  </si>
  <si>
    <t>ochranný úhelník svodu OU</t>
  </si>
  <si>
    <t>226</t>
  </si>
  <si>
    <t>741430003</t>
  </si>
  <si>
    <t>Montáž tyč jímací délky do 3 m na konstrukci ocelovou</t>
  </si>
  <si>
    <t>228</t>
  </si>
  <si>
    <t>115</t>
  </si>
  <si>
    <t>35441122</t>
  </si>
  <si>
    <t>tyč jímací s rovným koncem 1500mm nerez</t>
  </si>
  <si>
    <t>230</t>
  </si>
  <si>
    <t>35441122-1</t>
  </si>
  <si>
    <t>Držák jímací tyče 1,5 m</t>
  </si>
  <si>
    <t>232</t>
  </si>
  <si>
    <t>117</t>
  </si>
  <si>
    <t>35441122-2</t>
  </si>
  <si>
    <t>Svorka MV pro jímací tyče se šroubem 1,5 m</t>
  </si>
  <si>
    <t>234</t>
  </si>
  <si>
    <t>741440031</t>
  </si>
  <si>
    <t>Montáž tyč zemnicí délky do 2 m</t>
  </si>
  <si>
    <t>236</t>
  </si>
  <si>
    <t>119</t>
  </si>
  <si>
    <t>35442090</t>
  </si>
  <si>
    <t>tyč zemnící 2m FeZn</t>
  </si>
  <si>
    <t>238</t>
  </si>
  <si>
    <t>741420001</t>
  </si>
  <si>
    <t>Montáž drát nebo lano hromosvodné svodové D do 10 mm s podpěrou</t>
  </si>
  <si>
    <t>240</t>
  </si>
  <si>
    <t>121</t>
  </si>
  <si>
    <t>35441072</t>
  </si>
  <si>
    <t>drát D 8mm FeZn pro hromosvod</t>
  </si>
  <si>
    <t>kg</t>
  </si>
  <si>
    <t>242</t>
  </si>
  <si>
    <t>35441073</t>
  </si>
  <si>
    <t>drát D 10mm FeZn</t>
  </si>
  <si>
    <t>244</t>
  </si>
  <si>
    <t>123</t>
  </si>
  <si>
    <t>35441415-1</t>
  </si>
  <si>
    <t>podpěra vedení do zdi do zateplení</t>
  </si>
  <si>
    <t>246</t>
  </si>
  <si>
    <t>35441560-1</t>
  </si>
  <si>
    <t>podpěra vedení jímače na falc oplechování</t>
  </si>
  <si>
    <t>248</t>
  </si>
  <si>
    <t>125</t>
  </si>
  <si>
    <t>35441560-2</t>
  </si>
  <si>
    <t>podpěra vedení na okapový svod do 15mm</t>
  </si>
  <si>
    <t>250</t>
  </si>
  <si>
    <t>35441415-2</t>
  </si>
  <si>
    <t>Hmoždinka s přerušeným tepelným mostem - 8/160 M6</t>
  </si>
  <si>
    <t>252</t>
  </si>
  <si>
    <t>127</t>
  </si>
  <si>
    <t>741420021</t>
  </si>
  <si>
    <t>Montáž svorka hromosvodná se 2 šrouby</t>
  </si>
  <si>
    <t>254</t>
  </si>
  <si>
    <t>35441905</t>
  </si>
  <si>
    <t>svorka připojovací k připojení okapových žlabů</t>
  </si>
  <si>
    <t>256</t>
  </si>
  <si>
    <t>129</t>
  </si>
  <si>
    <t>35441885</t>
  </si>
  <si>
    <t>svorka spojovací pro lano D 8-10mm</t>
  </si>
  <si>
    <t>258</t>
  </si>
  <si>
    <t>35441885-1</t>
  </si>
  <si>
    <t>svorka pásek drát SR03</t>
  </si>
  <si>
    <t>260</t>
  </si>
  <si>
    <t>131</t>
  </si>
  <si>
    <t>35441885-2</t>
  </si>
  <si>
    <t>Svorka zkušební SZ</t>
  </si>
  <si>
    <t>262</t>
  </si>
  <si>
    <t>460-1</t>
  </si>
  <si>
    <t>výkop 600x500x600mm , se záhozem</t>
  </si>
  <si>
    <t>264</t>
  </si>
  <si>
    <t>133</t>
  </si>
  <si>
    <t>460-2</t>
  </si>
  <si>
    <t xml:space="preserve">kabelová rýha se zásypem </t>
  </si>
  <si>
    <t>266</t>
  </si>
  <si>
    <t>741-BHP</t>
  </si>
  <si>
    <t xml:space="preserve">bod hlavního ochranného / pracovního pospojování   s=25</t>
  </si>
  <si>
    <t>268</t>
  </si>
  <si>
    <t>741-DP</t>
  </si>
  <si>
    <t xml:space="preserve">prostor s doplňujícím pospojováním  s=2.5</t>
  </si>
  <si>
    <t>270</t>
  </si>
  <si>
    <t>741-R</t>
  </si>
  <si>
    <t>Rozvaděče</t>
  </si>
  <si>
    <t>741-RM1</t>
  </si>
  <si>
    <t xml:space="preserve">ROZVADĚČ   RM1</t>
  </si>
  <si>
    <t>Montáž</t>
  </si>
  <si>
    <t>272</t>
  </si>
  <si>
    <t>137</t>
  </si>
  <si>
    <t>341-RM1-1</t>
  </si>
  <si>
    <t xml:space="preserve">Rozvaděč zapuštěný s dvířky 48 modulů - ocep 600x600x150mm Soustava PE+N+3x400/230V~50Hz,TN-S, ,Jmenovitý proud přípojnic In=25A, Krytí  IP30</t>
  </si>
  <si>
    <t>274</t>
  </si>
  <si>
    <t>341-RM1-2</t>
  </si>
  <si>
    <t>impulsní relé -</t>
  </si>
  <si>
    <t>276</t>
  </si>
  <si>
    <t>139</t>
  </si>
  <si>
    <t>341-RM1-3</t>
  </si>
  <si>
    <t xml:space="preserve">jistič jednofázový  16A /B</t>
  </si>
  <si>
    <t>278</t>
  </si>
  <si>
    <t>341-RM1-4</t>
  </si>
  <si>
    <t xml:space="preserve">jistič s proudovým chráničem 2 p  10A</t>
  </si>
  <si>
    <t>280</t>
  </si>
  <si>
    <t>141</t>
  </si>
  <si>
    <t>341-RM1-5</t>
  </si>
  <si>
    <t xml:space="preserve">proudový chránič čtyřpolový  25A 30mA</t>
  </si>
  <si>
    <t>282</t>
  </si>
  <si>
    <t>341-RM1-6</t>
  </si>
  <si>
    <t xml:space="preserve">přepěťová ochrana 3 f+N typ 2  FLP-12,5 V/4</t>
  </si>
  <si>
    <t>284</t>
  </si>
  <si>
    <t>143</t>
  </si>
  <si>
    <t>341-RM1-7</t>
  </si>
  <si>
    <t xml:space="preserve">spínač třífázový  25A</t>
  </si>
  <si>
    <t>286</t>
  </si>
  <si>
    <t>741-RM2</t>
  </si>
  <si>
    <t xml:space="preserve">ROZVADĚČ   RM2</t>
  </si>
  <si>
    <t>288</t>
  </si>
  <si>
    <t>145</t>
  </si>
  <si>
    <t>341-RM2-1</t>
  </si>
  <si>
    <t>290</t>
  </si>
  <si>
    <t>341-RM2-2</t>
  </si>
  <si>
    <t>292</t>
  </si>
  <si>
    <t>147</t>
  </si>
  <si>
    <t>341-RM2-3</t>
  </si>
  <si>
    <t>294</t>
  </si>
  <si>
    <t>341-RM2-4</t>
  </si>
  <si>
    <t>296</t>
  </si>
  <si>
    <t>149</t>
  </si>
  <si>
    <t>341-RM2-5</t>
  </si>
  <si>
    <t>298</t>
  </si>
  <si>
    <t>341-RM2-6</t>
  </si>
  <si>
    <t>300</t>
  </si>
  <si>
    <t>151</t>
  </si>
  <si>
    <t>341-RM2-7</t>
  </si>
  <si>
    <t>302</t>
  </si>
  <si>
    <t>741-RS1</t>
  </si>
  <si>
    <t xml:space="preserve">ROZVADĚČ   RS1</t>
  </si>
  <si>
    <t>304</t>
  </si>
  <si>
    <t>153</t>
  </si>
  <si>
    <t>341-RS1-1</t>
  </si>
  <si>
    <t xml:space="preserve">doplnění přístrojů do stávajícího rozvaděče Soustava PE+N+3x400/230V~50Hz,TN-S, ,Jmenovitý proud přípojnic In=100A, Krytí  IP30</t>
  </si>
  <si>
    <t>306</t>
  </si>
  <si>
    <t>341-RS1-2</t>
  </si>
  <si>
    <t>308</t>
  </si>
  <si>
    <t>155</t>
  </si>
  <si>
    <t>341-RS1-3</t>
  </si>
  <si>
    <t>310</t>
  </si>
  <si>
    <t>341-RS1-4</t>
  </si>
  <si>
    <t xml:space="preserve">jistič třífázový  10A /C</t>
  </si>
  <si>
    <t>312</t>
  </si>
  <si>
    <t>741-Rx1</t>
  </si>
  <si>
    <t xml:space="preserve">ROZVADĚČ   Rx1</t>
  </si>
  <si>
    <t>157</t>
  </si>
  <si>
    <t>314</t>
  </si>
  <si>
    <t>341-Rx1-1</t>
  </si>
  <si>
    <t xml:space="preserve">doplnění přístrojů do stávajícího rozvaděče Soustava PE+N+3x400/230V~50Hz,TN-S, ,Jmenovitý proud přípojnic In=63A, Krytí  IP30</t>
  </si>
  <si>
    <t>316</t>
  </si>
  <si>
    <t>159</t>
  </si>
  <si>
    <t>341-Rx1-2</t>
  </si>
  <si>
    <t xml:space="preserve">jistič třífázový  16A /C</t>
  </si>
  <si>
    <t>318</t>
  </si>
  <si>
    <t>341-Rx1-3</t>
  </si>
  <si>
    <t xml:space="preserve">jistič třífázový  25A /B</t>
  </si>
  <si>
    <t>320</t>
  </si>
  <si>
    <t>OST</t>
  </si>
  <si>
    <t>Ostatní</t>
  </si>
  <si>
    <t>161</t>
  </si>
  <si>
    <t>999-DMTŽ-1</t>
  </si>
  <si>
    <t>Odvoz a likvidace elektromateriálu z demonotáží</t>
  </si>
  <si>
    <t>262144</t>
  </si>
  <si>
    <t>322</t>
  </si>
  <si>
    <t>999-PBŘ-1</t>
  </si>
  <si>
    <t>Protipožární ucpávka 300x200x200mm</t>
  </si>
  <si>
    <t>324</t>
  </si>
  <si>
    <t>Vedlejší rozpočtové náklady</t>
  </si>
  <si>
    <t>163</t>
  </si>
  <si>
    <t>013254000</t>
  </si>
  <si>
    <t>Dokumentace skutečného provedení stavby</t>
  </si>
  <si>
    <t>326</t>
  </si>
  <si>
    <t>741810003</t>
  </si>
  <si>
    <t>Celková prohlídka elektrického rozvodu a zařízení do 1 milionu Kč</t>
  </si>
  <si>
    <t>328</t>
  </si>
  <si>
    <t>165</t>
  </si>
  <si>
    <t>741810004</t>
  </si>
  <si>
    <t>Revize hromosvodu</t>
  </si>
  <si>
    <t>330</t>
  </si>
  <si>
    <t>741810005</t>
  </si>
  <si>
    <t>Revize elektroinstalace</t>
  </si>
  <si>
    <t>1169584898</t>
  </si>
  <si>
    <t>167</t>
  </si>
  <si>
    <t>741810008</t>
  </si>
  <si>
    <t>Demontáž hromosvodu</t>
  </si>
  <si>
    <t>1263698933</t>
  </si>
  <si>
    <t>741810009</t>
  </si>
  <si>
    <t>Poomocné lešení</t>
  </si>
  <si>
    <t>-1406343526</t>
  </si>
  <si>
    <t>03 - VZT</t>
  </si>
  <si>
    <t xml:space="preserve">    1 - ZAŘÍZENÍ č.1- Větrání kabin 1,2,3,4  vč hygienických zázemí (strojovna mč.1.49)</t>
  </si>
  <si>
    <t xml:space="preserve">    2 - ZAŘÍZENÍ č.2- Větrání kabin 5,6 vč hygienických zázemí (strojovna m.č.1.31)</t>
  </si>
  <si>
    <t xml:space="preserve">    3 - ZAŘÍZENÍ č.3 – Větrání šaten domácí 1,2,3,4,5,6 vč hygienických zázemí (strojovna m.č.1.15)</t>
  </si>
  <si>
    <t xml:space="preserve">    4 - ZAŘÍZENÍ č.4 - Větrání WC</t>
  </si>
  <si>
    <t xml:space="preserve">    5 - ZAŘÍZENÍ č.5 – Demontáž stávajícího zařízení</t>
  </si>
  <si>
    <t xml:space="preserve">    OST - Ostatní</t>
  </si>
  <si>
    <t xml:space="preserve">ZAŘÍZENÍ č.1- Větrání kabin 1,2,3,4  vč hygienických zázemí (strojovna mč.1.49)</t>
  </si>
  <si>
    <t>1.01</t>
  </si>
  <si>
    <t xml:space="preserve">Větrací jednotka vnitřní  s protiproudým rekuperačním výměníkem,  podstropní provedení  (jednotka dle ErP-nařízení EU 1253/2014 platné od 11.2018)                     Ventilátor přívodní Vp=1160m3/h, pext=300Pa, Ne=0,78kW/230V-3,9A,  ventilátor odvodní   </t>
  </si>
  <si>
    <t>1.02</t>
  </si>
  <si>
    <t>Buňkový tlumič hluku 200x500x1500</t>
  </si>
  <si>
    <t>1.03</t>
  </si>
  <si>
    <t>Protidešťová žaluzie pro instalaci na fasádu – farva dle fasády – čpp. 0,18m2</t>
  </si>
  <si>
    <t>1.04</t>
  </si>
  <si>
    <t xml:space="preserve">Čtyřhranná vyústka dvouřadá, přívodní, komfortní provedení s regulací  pro instalaci na čtyřhranné  potrubí     (V=100m3/h)</t>
  </si>
  <si>
    <t>1.05</t>
  </si>
  <si>
    <t xml:space="preserve">Čtyřhranná vyústka dvouřadá, přívodní, komfortní provedení s regulací  pro instalaci na čtyřhranné  potrubí     (V=80m3/h)</t>
  </si>
  <si>
    <t>1.06</t>
  </si>
  <si>
    <t xml:space="preserve">Čtyřhranná vyústka jednořadá, odvodní, komfortní provedení s regulací  pro instalaci na čtyřhranné  potrubí     (V=250m3/h)</t>
  </si>
  <si>
    <t>1.07</t>
  </si>
  <si>
    <t xml:space="preserve">Čtyřhranná vyústka jednořadá, odvodní, komfortní provedení s regulací  pro instalaci na čtyřhranné  potrubí     (V=50m3/h)</t>
  </si>
  <si>
    <t>1.08</t>
  </si>
  <si>
    <t>Talířový ventil kovový, odvodní vč příslušenství (V=200m3/h)</t>
  </si>
  <si>
    <t>1.09</t>
  </si>
  <si>
    <t>Akustické ohebné potrubí s parozábranou d=150mm</t>
  </si>
  <si>
    <t>bm</t>
  </si>
  <si>
    <t>1.10</t>
  </si>
  <si>
    <t xml:space="preserve">Čtyřhranné potrubí z pozinkovaného plechu  vč spojovacího,  těsnícího a mont.materiálu  (odvodní část ve vodotěsném provedení)</t>
  </si>
  <si>
    <t>1.11</t>
  </si>
  <si>
    <t xml:space="preserve">tepelná a hluková  izolace -  rohože z minerální vlny s Al folii tl.60mm, kotvení na lepené trny</t>
  </si>
  <si>
    <t>1.12</t>
  </si>
  <si>
    <t xml:space="preserve">tepelná   izolace -  rohože z minerální vlny s Al folii tl.40mm, kotvení na lepené trny</t>
  </si>
  <si>
    <t>1.13</t>
  </si>
  <si>
    <t xml:space="preserve">tepelná   izolace -  rohože z minerální vlny s Al folii tl.40mm, kotvení na lepené trny -ve venkovním prostoru oplechovat</t>
  </si>
  <si>
    <t>ZAŘÍZENÍ č.2- Větrání kabin 5,6 vč hygienických zázemí (strojovna m.č.1.31)</t>
  </si>
  <si>
    <t>2.01</t>
  </si>
  <si>
    <t xml:space="preserve">Větrací jednotka vnitřní  s protiproudým rekuperačním výměníkem,  stojatá s hrdly směrem nahoru  (jednotka dle ErP-nařízení EU 1253/2014 platné od 11.2018)        Ventilátor přívodní Vp=800m3/h, pext=300Pa, Ne=0,78kW/230V-3,9A,  ventilátor odvodní   Vo=90</t>
  </si>
  <si>
    <t>2.02</t>
  </si>
  <si>
    <t>Buňkový tlumič hluku 200x400x1500</t>
  </si>
  <si>
    <t>2.03</t>
  </si>
  <si>
    <t>Protidešťová žaluzie pro instalaci na fasádu – farva dle fasády – čpp. 0,125m2</t>
  </si>
  <si>
    <t>2.04</t>
  </si>
  <si>
    <t>2.05</t>
  </si>
  <si>
    <t xml:space="preserve">Čtyřhranná vyústka jednořadá, odvodní, komfortní provedení s regulací  pro instalaci na čtyřhranné  potrubí     (V=200m3/h)</t>
  </si>
  <si>
    <t>2.06</t>
  </si>
  <si>
    <t>2.07</t>
  </si>
  <si>
    <t>Stěnová mřížka uzavřená 400x200</t>
  </si>
  <si>
    <t>2.10</t>
  </si>
  <si>
    <t>2.11</t>
  </si>
  <si>
    <t>2.12</t>
  </si>
  <si>
    <t>ZAŘÍZENÍ č.3 – Větrání šaten domácí 1,2,3,4,5,6 vč hygienických zázemí (strojovna m.č.1.15)</t>
  </si>
  <si>
    <t>3.01</t>
  </si>
  <si>
    <t xml:space="preserve">Větrací jednotka vnitřní  s protiproudým rekuperačním výměníkem,  stojatá s hrdly směrem nahoru  (jednotka dle ErP-nařízení EU 1253/2014 platné od 11.2018)        Ventilátor přívodní Vp=2150m3/h, pext=300Pa, Ne=2,5kW/400V-4,0A,  ventilátor odvodní   Vo=21</t>
  </si>
  <si>
    <t>3.02</t>
  </si>
  <si>
    <t>3.03</t>
  </si>
  <si>
    <t>Buňkový tlumič hluku 200x500x1000</t>
  </si>
  <si>
    <t>3.04</t>
  </si>
  <si>
    <t xml:space="preserve">Čtyřhranná vyústka dvouřadá, přívodní, komfortní provedení s regulací  pro instalaci na čtyřhranné  potrubí     (V=85m3/h)</t>
  </si>
  <si>
    <t>3.05</t>
  </si>
  <si>
    <t>3.06</t>
  </si>
  <si>
    <t xml:space="preserve">Čtyřhranná vyústka dvouřadá, přívodní, komfortní provedení s regulací  pro instalaci na čtyřhranné  potrubí     (V=50m3/h)</t>
  </si>
  <si>
    <t>3.07</t>
  </si>
  <si>
    <t xml:space="preserve">Čtyřhranná vyústka jednořadá, odvodní, komfortní provedení s regulací  pro instalaci na čtyřhranné  potrubí     (V=85m3/h)</t>
  </si>
  <si>
    <t>3.08</t>
  </si>
  <si>
    <t xml:space="preserve">Čtyřhranná vyústka jednořadá, odvodní, komfortní provedení s regulací  pro instalaci na čtyřhranné  potrubí     (V=100m3/h)</t>
  </si>
  <si>
    <t>3.09</t>
  </si>
  <si>
    <t>3.10</t>
  </si>
  <si>
    <t xml:space="preserve">Čtyřhranná vyústka jednořadá, odvodní, komfortní provedení s regulací  pro instalaci na čtyřhranné  potrubí     (V=335m3/h)</t>
  </si>
  <si>
    <t>311</t>
  </si>
  <si>
    <t>Protidešťová žaluzie pro instalaci na fasádu – farva dle fasády – čpp. 0,3m2</t>
  </si>
  <si>
    <t>3.12</t>
  </si>
  <si>
    <t>Protidešťová žaluzie pro instalaci na potrubí – farva dle fasády – čpp. 0,3m2</t>
  </si>
  <si>
    <t>3.12.1</t>
  </si>
  <si>
    <t>3.13</t>
  </si>
  <si>
    <t>3.14</t>
  </si>
  <si>
    <t xml:space="preserve">tepelná izolace -  rohože z minerální vlny s Al folii tl.40mm, kotvení na lepené trny-oplechovat</t>
  </si>
  <si>
    <t>ZAŘÍZENÍ č.4 - Větrání WC</t>
  </si>
  <si>
    <t>4.01</t>
  </si>
  <si>
    <t xml:space="preserve">Axiální ventilátor – komfortní provedení se zpětnou klapkou, nastavitelným doběhem a kuličkovými ložisky  V=100m3/h,  Ne=20W / 230V, připojení 125mm</t>
  </si>
  <si>
    <t>4.02</t>
  </si>
  <si>
    <t>4.03</t>
  </si>
  <si>
    <t>4.04</t>
  </si>
  <si>
    <t>4.05</t>
  </si>
  <si>
    <t>Protidešťová žaluzie pro instalaci na fasádu – farva dle fasády – čpp. 0,05m2</t>
  </si>
  <si>
    <t>4.06</t>
  </si>
  <si>
    <t>Stěnová mřížka uzavřená 500x200</t>
  </si>
  <si>
    <t>4.09</t>
  </si>
  <si>
    <t>ZAŘÍZENÍ č.5 – Demontáž stávajícího zařízení</t>
  </si>
  <si>
    <t>5.01</t>
  </si>
  <si>
    <t>Stávající přívodní jednotka a odvodní jednotka KDK ve strojovně m.č.1.15</t>
  </si>
  <si>
    <t>5.02</t>
  </si>
  <si>
    <t>vzduchotechnické potrubí vč podhledu v prostoru m.č.1.03</t>
  </si>
  <si>
    <t>P</t>
  </si>
  <si>
    <t>Poznámka k položce:_x000d_
Dodávka celkem_x000d_
Montáž zařízení_x000d_
Demontáž zařízení_x000d_
doprava_x000d_
likvidace demontovaného zařízení_x000d_
měření hluku_x000d_
zaregulování zařízení_x000d_
komplexní zkoušky</t>
  </si>
  <si>
    <t>75101.R01</t>
  </si>
  <si>
    <t>Doprava a přesun hmot, včetně techniky</t>
  </si>
  <si>
    <t>-363749958</t>
  </si>
  <si>
    <t>75101.R02</t>
  </si>
  <si>
    <t>Likvidace odpadu včetně dopravy</t>
  </si>
  <si>
    <t>-2050142163</t>
  </si>
  <si>
    <t>75101.R03</t>
  </si>
  <si>
    <t>Měření hluku</t>
  </si>
  <si>
    <t>-828693073</t>
  </si>
  <si>
    <t>75101.R04</t>
  </si>
  <si>
    <t>Zaregulování zařízení</t>
  </si>
  <si>
    <t>-883457534</t>
  </si>
  <si>
    <t>75101.R05</t>
  </si>
  <si>
    <t>Komplexní zkoušky</t>
  </si>
  <si>
    <t>2076785601</t>
  </si>
  <si>
    <t>75101.R06</t>
  </si>
  <si>
    <t>Prostupy a bourací práce</t>
  </si>
  <si>
    <t>1517236876</t>
  </si>
  <si>
    <t>75101.R07</t>
  </si>
  <si>
    <t>Zednické zapravení</t>
  </si>
  <si>
    <t>-1903149312</t>
  </si>
  <si>
    <t>75101.R08</t>
  </si>
  <si>
    <t>Odvod kondenzátu od VZT jednotek do kanalizace</t>
  </si>
  <si>
    <t>-1846138972</t>
  </si>
  <si>
    <t>75101.R10</t>
  </si>
  <si>
    <t>Protipožární ucpávky</t>
  </si>
  <si>
    <t>1958324497</t>
  </si>
  <si>
    <t>75101.R11</t>
  </si>
  <si>
    <t>Stávající vzduchotechnické zařízení a žaluzie - posouzení při stavbě / možná výměna CELKEM 8x1000x1600 mm- odhad</t>
  </si>
  <si>
    <t>1186481320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</si>
</sst>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0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3" fillId="0" borderId="0" xfId="0" applyNumberFormat="1" applyFont="1" applyAlignment="1" applyProtection="1">
      <alignment vertical="center"/>
    </xf>
    <xf numFmtId="0" fontId="24" fillId="0" borderId="0" xfId="0" applyFont="1" applyAlignment="1">
      <alignment horizontal="center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5" fillId="4" borderId="0" xfId="0" applyFont="1" applyFill="1" applyAlignment="1" applyProtection="1">
      <alignment horizontal="left" vertical="center"/>
    </xf>
    <xf numFmtId="4" fontId="25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39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48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49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50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51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50</v>
      </c>
      <c r="AI60" s="43"/>
      <c r="AJ60" s="43"/>
      <c r="AK60" s="43"/>
      <c r="AL60" s="43"/>
      <c r="AM60" s="65" t="s">
        <v>51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52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53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50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51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50</v>
      </c>
      <c r="AI75" s="43"/>
      <c r="AJ75" s="43"/>
      <c r="AK75" s="43"/>
      <c r="AL75" s="43"/>
      <c r="AM75" s="65" t="s">
        <v>51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54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R-O-2021009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Snížení energetické náročnosti zimního stadionu Velké Popovice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Velké Popovice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12. 4. 2021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studio mija - Ing. Miroslav Jakoubek</v>
      </c>
      <c r="AN89" s="72"/>
      <c r="AO89" s="72"/>
      <c r="AP89" s="72"/>
      <c r="AQ89" s="41"/>
      <c r="AR89" s="45"/>
      <c r="AS89" s="82" t="s">
        <v>55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56</v>
      </c>
      <c r="D92" s="95"/>
      <c r="E92" s="95"/>
      <c r="F92" s="95"/>
      <c r="G92" s="95"/>
      <c r="H92" s="96"/>
      <c r="I92" s="97" t="s">
        <v>57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58</v>
      </c>
      <c r="AH92" s="95"/>
      <c r="AI92" s="95"/>
      <c r="AJ92" s="95"/>
      <c r="AK92" s="95"/>
      <c r="AL92" s="95"/>
      <c r="AM92" s="95"/>
      <c r="AN92" s="97" t="s">
        <v>59</v>
      </c>
      <c r="AO92" s="95"/>
      <c r="AP92" s="99"/>
      <c r="AQ92" s="100" t="s">
        <v>60</v>
      </c>
      <c r="AR92" s="45"/>
      <c r="AS92" s="101" t="s">
        <v>61</v>
      </c>
      <c r="AT92" s="102" t="s">
        <v>62</v>
      </c>
      <c r="AU92" s="102" t="s">
        <v>63</v>
      </c>
      <c r="AV92" s="102" t="s">
        <v>64</v>
      </c>
      <c r="AW92" s="102" t="s">
        <v>65</v>
      </c>
      <c r="AX92" s="102" t="s">
        <v>66</v>
      </c>
      <c r="AY92" s="102" t="s">
        <v>67</v>
      </c>
      <c r="AZ92" s="102" t="s">
        <v>68</v>
      </c>
      <c r="BA92" s="102" t="s">
        <v>69</v>
      </c>
      <c r="BB92" s="102" t="s">
        <v>70</v>
      </c>
      <c r="BC92" s="102" t="s">
        <v>71</v>
      </c>
      <c r="BD92" s="103" t="s">
        <v>72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73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ROUND(SUM(AG95:AG97),2)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ROUND(SUM(AS95:AS97),2)</f>
        <v>0</v>
      </c>
      <c r="AT94" s="115">
        <f>ROUND(SUM(AV94:AW94),2)</f>
        <v>0</v>
      </c>
      <c r="AU94" s="116">
        <f>ROUND(SUM(AU95:AU97),5)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ROUND(SUM(AZ95:AZ97),2)</f>
        <v>0</v>
      </c>
      <c r="BA94" s="115">
        <f>ROUND(SUM(BA95:BA97),2)</f>
        <v>0</v>
      </c>
      <c r="BB94" s="115">
        <f>ROUND(SUM(BB95:BB97),2)</f>
        <v>0</v>
      </c>
      <c r="BC94" s="115">
        <f>ROUND(SUM(BC95:BC97),2)</f>
        <v>0</v>
      </c>
      <c r="BD94" s="117">
        <f>ROUND(SUM(BD95:BD97),2)</f>
        <v>0</v>
      </c>
      <c r="BE94" s="6"/>
      <c r="BS94" s="118" t="s">
        <v>74</v>
      </c>
      <c r="BT94" s="118" t="s">
        <v>75</v>
      </c>
      <c r="BU94" s="119" t="s">
        <v>76</v>
      </c>
      <c r="BV94" s="118" t="s">
        <v>77</v>
      </c>
      <c r="BW94" s="118" t="s">
        <v>5</v>
      </c>
      <c r="BX94" s="118" t="s">
        <v>78</v>
      </c>
      <c r="CL94" s="118" t="s">
        <v>1</v>
      </c>
    </row>
    <row r="95" s="7" customFormat="1" ht="16.5" customHeight="1">
      <c r="A95" s="120" t="s">
        <v>79</v>
      </c>
      <c r="B95" s="121"/>
      <c r="C95" s="122"/>
      <c r="D95" s="123" t="s">
        <v>80</v>
      </c>
      <c r="E95" s="123"/>
      <c r="F95" s="123"/>
      <c r="G95" s="123"/>
      <c r="H95" s="123"/>
      <c r="I95" s="124"/>
      <c r="J95" s="123" t="s">
        <v>81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'01 - Stavební část'!J32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82</v>
      </c>
      <c r="AR95" s="127"/>
      <c r="AS95" s="128">
        <v>0</v>
      </c>
      <c r="AT95" s="129">
        <f>ROUND(SUM(AV95:AW95),2)</f>
        <v>0</v>
      </c>
      <c r="AU95" s="130">
        <f>'01 - Stavební část'!P146</f>
        <v>0</v>
      </c>
      <c r="AV95" s="129">
        <f>'01 - Stavební část'!J35</f>
        <v>0</v>
      </c>
      <c r="AW95" s="129">
        <f>'01 - Stavební část'!J36</f>
        <v>0</v>
      </c>
      <c r="AX95" s="129">
        <f>'01 - Stavební část'!J37</f>
        <v>0</v>
      </c>
      <c r="AY95" s="129">
        <f>'01 - Stavební část'!J38</f>
        <v>0</v>
      </c>
      <c r="AZ95" s="129">
        <f>'01 - Stavební část'!F35</f>
        <v>0</v>
      </c>
      <c r="BA95" s="129">
        <f>'01 - Stavební část'!F36</f>
        <v>0</v>
      </c>
      <c r="BB95" s="129">
        <f>'01 - Stavební část'!F37</f>
        <v>0</v>
      </c>
      <c r="BC95" s="129">
        <f>'01 - Stavební část'!F38</f>
        <v>0</v>
      </c>
      <c r="BD95" s="131">
        <f>'01 - Stavební část'!F39</f>
        <v>0</v>
      </c>
      <c r="BE95" s="7"/>
      <c r="BT95" s="132" t="s">
        <v>83</v>
      </c>
      <c r="BV95" s="132" t="s">
        <v>77</v>
      </c>
      <c r="BW95" s="132" t="s">
        <v>84</v>
      </c>
      <c r="BX95" s="132" t="s">
        <v>5</v>
      </c>
      <c r="CL95" s="132" t="s">
        <v>1</v>
      </c>
      <c r="CM95" s="132" t="s">
        <v>85</v>
      </c>
    </row>
    <row r="96" s="7" customFormat="1" ht="16.5" customHeight="1">
      <c r="A96" s="120" t="s">
        <v>79</v>
      </c>
      <c r="B96" s="121"/>
      <c r="C96" s="122"/>
      <c r="D96" s="123" t="s">
        <v>86</v>
      </c>
      <c r="E96" s="123"/>
      <c r="F96" s="123"/>
      <c r="G96" s="123"/>
      <c r="H96" s="123"/>
      <c r="I96" s="124"/>
      <c r="J96" s="123" t="s">
        <v>87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'02 - Elektroinstalace'!J32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82</v>
      </c>
      <c r="AR96" s="127"/>
      <c r="AS96" s="128">
        <v>0</v>
      </c>
      <c r="AT96" s="129">
        <f>ROUND(SUM(AV96:AW96),2)</f>
        <v>0</v>
      </c>
      <c r="AU96" s="130">
        <f>'02 - Elektroinstalace'!P140</f>
        <v>0</v>
      </c>
      <c r="AV96" s="129">
        <f>'02 - Elektroinstalace'!J35</f>
        <v>0</v>
      </c>
      <c r="AW96" s="129">
        <f>'02 - Elektroinstalace'!J36</f>
        <v>0</v>
      </c>
      <c r="AX96" s="129">
        <f>'02 - Elektroinstalace'!J37</f>
        <v>0</v>
      </c>
      <c r="AY96" s="129">
        <f>'02 - Elektroinstalace'!J38</f>
        <v>0</v>
      </c>
      <c r="AZ96" s="129">
        <f>'02 - Elektroinstalace'!F35</f>
        <v>0</v>
      </c>
      <c r="BA96" s="129">
        <f>'02 - Elektroinstalace'!F36</f>
        <v>0</v>
      </c>
      <c r="BB96" s="129">
        <f>'02 - Elektroinstalace'!F37</f>
        <v>0</v>
      </c>
      <c r="BC96" s="129">
        <f>'02 - Elektroinstalace'!F38</f>
        <v>0</v>
      </c>
      <c r="BD96" s="131">
        <f>'02 - Elektroinstalace'!F39</f>
        <v>0</v>
      </c>
      <c r="BE96" s="7"/>
      <c r="BT96" s="132" t="s">
        <v>83</v>
      </c>
      <c r="BV96" s="132" t="s">
        <v>77</v>
      </c>
      <c r="BW96" s="132" t="s">
        <v>88</v>
      </c>
      <c r="BX96" s="132" t="s">
        <v>5</v>
      </c>
      <c r="CL96" s="132" t="s">
        <v>1</v>
      </c>
      <c r="CM96" s="132" t="s">
        <v>85</v>
      </c>
    </row>
    <row r="97" s="7" customFormat="1" ht="16.5" customHeight="1">
      <c r="A97" s="120" t="s">
        <v>79</v>
      </c>
      <c r="B97" s="121"/>
      <c r="C97" s="122"/>
      <c r="D97" s="123" t="s">
        <v>89</v>
      </c>
      <c r="E97" s="123"/>
      <c r="F97" s="123"/>
      <c r="G97" s="123"/>
      <c r="H97" s="123"/>
      <c r="I97" s="124"/>
      <c r="J97" s="123" t="s">
        <v>90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'03 - VZT'!J32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82</v>
      </c>
      <c r="AR97" s="127"/>
      <c r="AS97" s="133">
        <v>0</v>
      </c>
      <c r="AT97" s="134">
        <f>ROUND(SUM(AV97:AW97),2)</f>
        <v>0</v>
      </c>
      <c r="AU97" s="135">
        <f>'03 - VZT'!P133</f>
        <v>0</v>
      </c>
      <c r="AV97" s="134">
        <f>'03 - VZT'!J35</f>
        <v>0</v>
      </c>
      <c r="AW97" s="134">
        <f>'03 - VZT'!J36</f>
        <v>0</v>
      </c>
      <c r="AX97" s="134">
        <f>'03 - VZT'!J37</f>
        <v>0</v>
      </c>
      <c r="AY97" s="134">
        <f>'03 - VZT'!J38</f>
        <v>0</v>
      </c>
      <c r="AZ97" s="134">
        <f>'03 - VZT'!F35</f>
        <v>0</v>
      </c>
      <c r="BA97" s="134">
        <f>'03 - VZT'!F36</f>
        <v>0</v>
      </c>
      <c r="BB97" s="134">
        <f>'03 - VZT'!F37</f>
        <v>0</v>
      </c>
      <c r="BC97" s="134">
        <f>'03 - VZT'!F38</f>
        <v>0</v>
      </c>
      <c r="BD97" s="136">
        <f>'03 - VZT'!F39</f>
        <v>0</v>
      </c>
      <c r="BE97" s="7"/>
      <c r="BT97" s="132" t="s">
        <v>83</v>
      </c>
      <c r="BV97" s="132" t="s">
        <v>77</v>
      </c>
      <c r="BW97" s="132" t="s">
        <v>91</v>
      </c>
      <c r="BX97" s="132" t="s">
        <v>5</v>
      </c>
      <c r="CL97" s="132" t="s">
        <v>1</v>
      </c>
      <c r="CM97" s="132" t="s">
        <v>85</v>
      </c>
    </row>
    <row r="98" s="2" customFormat="1" ht="30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</sheetData>
  <sheetProtection sheet="1" formatColumns="0" formatRows="0" objects="1" scenarios="1" spinCount="100000" saltValue="+79o+XvH4meariTNpMCPcmD99wczvL6dWt1MgiiX7Qmx7U3qkXZKQBms/EezD/FzUFU96aLK/wPium9M2EuN0g==" hashValue="qqKjZtEkn97Le0wSgMO6TMRdNf9Jel6pOg7SudjJAlbSe0WVgXh/ROwI1Hxq3Ig2b268rwlhFXaC3D58wYet+g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01 - Stavební část'!C2" display="/"/>
    <hyperlink ref="A96" location="'02 - Elektroinstalace'!C2" display="/"/>
    <hyperlink ref="A97" location="'03 - VZT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85</v>
      </c>
    </row>
    <row r="4" s="1" customFormat="1" ht="24.96" customHeight="1">
      <c r="B4" s="21"/>
      <c r="D4" s="139" t="s">
        <v>92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Snížení energetické náročnosti zimního stadionu Velké Popovice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12. 4. 2021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27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4" t="s">
        <v>95</v>
      </c>
      <c r="E30" s="39"/>
      <c r="F30" s="39"/>
      <c r="G30" s="39"/>
      <c r="H30" s="39"/>
      <c r="I30" s="39"/>
      <c r="J30" s="151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2" t="s">
        <v>96</v>
      </c>
      <c r="E31" s="39"/>
      <c r="F31" s="39"/>
      <c r="G31" s="39"/>
      <c r="H31" s="39"/>
      <c r="I31" s="39"/>
      <c r="J31" s="151">
        <f>J119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35</v>
      </c>
      <c r="E32" s="39"/>
      <c r="F32" s="39"/>
      <c r="G32" s="39"/>
      <c r="H32" s="39"/>
      <c r="I32" s="39"/>
      <c r="J32" s="154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0"/>
      <c r="E33" s="150"/>
      <c r="F33" s="150"/>
      <c r="G33" s="150"/>
      <c r="H33" s="150"/>
      <c r="I33" s="150"/>
      <c r="J33" s="150"/>
      <c r="K33" s="15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37</v>
      </c>
      <c r="G34" s="39"/>
      <c r="H34" s="39"/>
      <c r="I34" s="155" t="s">
        <v>36</v>
      </c>
      <c r="J34" s="155" t="s">
        <v>38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39</v>
      </c>
      <c r="E35" s="141" t="s">
        <v>40</v>
      </c>
      <c r="F35" s="157">
        <f>ROUND((SUM(BE119:BE126) + SUM(BE146:BE462)),  2)</f>
        <v>0</v>
      </c>
      <c r="G35" s="39"/>
      <c r="H35" s="39"/>
      <c r="I35" s="158">
        <v>0.20999999999999999</v>
      </c>
      <c r="J35" s="157">
        <f>ROUND(((SUM(BE119:BE126) + SUM(BE146:BE462))*I35),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1" t="s">
        <v>41</v>
      </c>
      <c r="F36" s="157">
        <f>ROUND((SUM(BF119:BF126) + SUM(BF146:BF462)),  2)</f>
        <v>0</v>
      </c>
      <c r="G36" s="39"/>
      <c r="H36" s="39"/>
      <c r="I36" s="158">
        <v>0.14999999999999999</v>
      </c>
      <c r="J36" s="157">
        <f>ROUND(((SUM(BF119:BF126) + SUM(BF146:BF462))*I36),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7">
        <f>ROUND((SUM(BG119:BG126) + SUM(BG146:BG462)),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1" t="s">
        <v>43</v>
      </c>
      <c r="F38" s="157">
        <f>ROUND((SUM(BH119:BH126) + SUM(BH146:BH462)),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1" t="s">
        <v>44</v>
      </c>
      <c r="F39" s="157">
        <f>ROUND((SUM(BI119:BI126) + SUM(BI146:BI462)),  2)</f>
        <v>0</v>
      </c>
      <c r="G39" s="39"/>
      <c r="H39" s="39"/>
      <c r="I39" s="158">
        <v>0</v>
      </c>
      <c r="J39" s="157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45</v>
      </c>
      <c r="E41" s="161"/>
      <c r="F41" s="161"/>
      <c r="G41" s="162" t="s">
        <v>46</v>
      </c>
      <c r="H41" s="163" t="s">
        <v>47</v>
      </c>
      <c r="I41" s="161"/>
      <c r="J41" s="164">
        <f>SUM(J32:J39)</f>
        <v>0</v>
      </c>
      <c r="K41" s="165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48</v>
      </c>
      <c r="E50" s="167"/>
      <c r="F50" s="167"/>
      <c r="G50" s="166" t="s">
        <v>49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50</v>
      </c>
      <c r="E61" s="169"/>
      <c r="F61" s="170" t="s">
        <v>51</v>
      </c>
      <c r="G61" s="168" t="s">
        <v>50</v>
      </c>
      <c r="H61" s="169"/>
      <c r="I61" s="169"/>
      <c r="J61" s="171" t="s">
        <v>51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52</v>
      </c>
      <c r="E65" s="172"/>
      <c r="F65" s="172"/>
      <c r="G65" s="166" t="s">
        <v>53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50</v>
      </c>
      <c r="E76" s="169"/>
      <c r="F76" s="170" t="s">
        <v>51</v>
      </c>
      <c r="G76" s="168" t="s">
        <v>50</v>
      </c>
      <c r="H76" s="169"/>
      <c r="I76" s="169"/>
      <c r="J76" s="171" t="s">
        <v>51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7" t="str">
        <f>E7</f>
        <v>Snížení energetické náročnosti zimního stadionu Velké Popovice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01 - Stavební část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Velké Popovice</v>
      </c>
      <c r="G89" s="41"/>
      <c r="H89" s="41"/>
      <c r="I89" s="33" t="s">
        <v>22</v>
      </c>
      <c r="J89" s="80" t="str">
        <f>IF(J12="","",J12)</f>
        <v>12. 4. 2021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>studio mija - Ing. Miroslav Jakoubek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98</v>
      </c>
      <c r="D94" s="179"/>
      <c r="E94" s="179"/>
      <c r="F94" s="179"/>
      <c r="G94" s="179"/>
      <c r="H94" s="179"/>
      <c r="I94" s="179"/>
      <c r="J94" s="180" t="s">
        <v>99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100</v>
      </c>
      <c r="D96" s="41"/>
      <c r="E96" s="41"/>
      <c r="F96" s="41"/>
      <c r="G96" s="41"/>
      <c r="H96" s="41"/>
      <c r="I96" s="41"/>
      <c r="J96" s="111">
        <f>J146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101</v>
      </c>
    </row>
    <row r="97" s="9" customFormat="1" ht="24.96" customHeight="1">
      <c r="A97" s="9"/>
      <c r="B97" s="182"/>
      <c r="C97" s="183"/>
      <c r="D97" s="184" t="s">
        <v>102</v>
      </c>
      <c r="E97" s="185"/>
      <c r="F97" s="185"/>
      <c r="G97" s="185"/>
      <c r="H97" s="185"/>
      <c r="I97" s="185"/>
      <c r="J97" s="186">
        <f>J147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89"/>
      <c r="D98" s="190" t="s">
        <v>103</v>
      </c>
      <c r="E98" s="191"/>
      <c r="F98" s="191"/>
      <c r="G98" s="191"/>
      <c r="H98" s="191"/>
      <c r="I98" s="191"/>
      <c r="J98" s="192">
        <f>J148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8"/>
      <c r="C99" s="189"/>
      <c r="D99" s="190" t="s">
        <v>104</v>
      </c>
      <c r="E99" s="191"/>
      <c r="F99" s="191"/>
      <c r="G99" s="191"/>
      <c r="H99" s="191"/>
      <c r="I99" s="191"/>
      <c r="J99" s="192">
        <f>J159</f>
        <v>0</v>
      </c>
      <c r="K99" s="189"/>
      <c r="L99" s="19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8"/>
      <c r="C100" s="189"/>
      <c r="D100" s="190" t="s">
        <v>105</v>
      </c>
      <c r="E100" s="191"/>
      <c r="F100" s="191"/>
      <c r="G100" s="191"/>
      <c r="H100" s="191"/>
      <c r="I100" s="191"/>
      <c r="J100" s="192">
        <f>J166</f>
        <v>0</v>
      </c>
      <c r="K100" s="189"/>
      <c r="L100" s="19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8"/>
      <c r="C101" s="189"/>
      <c r="D101" s="190" t="s">
        <v>106</v>
      </c>
      <c r="E101" s="191"/>
      <c r="F101" s="191"/>
      <c r="G101" s="191"/>
      <c r="H101" s="191"/>
      <c r="I101" s="191"/>
      <c r="J101" s="192">
        <f>J176</f>
        <v>0</v>
      </c>
      <c r="K101" s="189"/>
      <c r="L101" s="19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8"/>
      <c r="C102" s="189"/>
      <c r="D102" s="190" t="s">
        <v>107</v>
      </c>
      <c r="E102" s="191"/>
      <c r="F102" s="191"/>
      <c r="G102" s="191"/>
      <c r="H102" s="191"/>
      <c r="I102" s="191"/>
      <c r="J102" s="192">
        <f>J269</f>
        <v>0</v>
      </c>
      <c r="K102" s="189"/>
      <c r="L102" s="19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8"/>
      <c r="C103" s="189"/>
      <c r="D103" s="190" t="s">
        <v>108</v>
      </c>
      <c r="E103" s="191"/>
      <c r="F103" s="191"/>
      <c r="G103" s="191"/>
      <c r="H103" s="191"/>
      <c r="I103" s="191"/>
      <c r="J103" s="192">
        <f>J273</f>
        <v>0</v>
      </c>
      <c r="K103" s="189"/>
      <c r="L103" s="19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8"/>
      <c r="C104" s="189"/>
      <c r="D104" s="190" t="s">
        <v>109</v>
      </c>
      <c r="E104" s="191"/>
      <c r="F104" s="191"/>
      <c r="G104" s="191"/>
      <c r="H104" s="191"/>
      <c r="I104" s="191"/>
      <c r="J104" s="192">
        <f>J339</f>
        <v>0</v>
      </c>
      <c r="K104" s="189"/>
      <c r="L104" s="19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2"/>
      <c r="C105" s="183"/>
      <c r="D105" s="184" t="s">
        <v>110</v>
      </c>
      <c r="E105" s="185"/>
      <c r="F105" s="185"/>
      <c r="G105" s="185"/>
      <c r="H105" s="185"/>
      <c r="I105" s="185"/>
      <c r="J105" s="186">
        <f>J341</f>
        <v>0</v>
      </c>
      <c r="K105" s="183"/>
      <c r="L105" s="187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8"/>
      <c r="C106" s="189"/>
      <c r="D106" s="190" t="s">
        <v>111</v>
      </c>
      <c r="E106" s="191"/>
      <c r="F106" s="191"/>
      <c r="G106" s="191"/>
      <c r="H106" s="191"/>
      <c r="I106" s="191"/>
      <c r="J106" s="192">
        <f>J342</f>
        <v>0</v>
      </c>
      <c r="K106" s="189"/>
      <c r="L106" s="19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8"/>
      <c r="C107" s="189"/>
      <c r="D107" s="190" t="s">
        <v>112</v>
      </c>
      <c r="E107" s="191"/>
      <c r="F107" s="191"/>
      <c r="G107" s="191"/>
      <c r="H107" s="191"/>
      <c r="I107" s="191"/>
      <c r="J107" s="192">
        <f>J347</f>
        <v>0</v>
      </c>
      <c r="K107" s="189"/>
      <c r="L107" s="19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8"/>
      <c r="C108" s="189"/>
      <c r="D108" s="190" t="s">
        <v>113</v>
      </c>
      <c r="E108" s="191"/>
      <c r="F108" s="191"/>
      <c r="G108" s="191"/>
      <c r="H108" s="191"/>
      <c r="I108" s="191"/>
      <c r="J108" s="192">
        <f>J349</f>
        <v>0</v>
      </c>
      <c r="K108" s="189"/>
      <c r="L108" s="19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8"/>
      <c r="C109" s="189"/>
      <c r="D109" s="190" t="s">
        <v>114</v>
      </c>
      <c r="E109" s="191"/>
      <c r="F109" s="191"/>
      <c r="G109" s="191"/>
      <c r="H109" s="191"/>
      <c r="I109" s="191"/>
      <c r="J109" s="192">
        <f>J352</f>
        <v>0</v>
      </c>
      <c r="K109" s="189"/>
      <c r="L109" s="19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8"/>
      <c r="C110" s="189"/>
      <c r="D110" s="190" t="s">
        <v>115</v>
      </c>
      <c r="E110" s="191"/>
      <c r="F110" s="191"/>
      <c r="G110" s="191"/>
      <c r="H110" s="191"/>
      <c r="I110" s="191"/>
      <c r="J110" s="192">
        <f>J362</f>
        <v>0</v>
      </c>
      <c r="K110" s="189"/>
      <c r="L110" s="19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8"/>
      <c r="C111" s="189"/>
      <c r="D111" s="190" t="s">
        <v>116</v>
      </c>
      <c r="E111" s="191"/>
      <c r="F111" s="191"/>
      <c r="G111" s="191"/>
      <c r="H111" s="191"/>
      <c r="I111" s="191"/>
      <c r="J111" s="192">
        <f>J385</f>
        <v>0</v>
      </c>
      <c r="K111" s="189"/>
      <c r="L111" s="19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8"/>
      <c r="C112" s="189"/>
      <c r="D112" s="190" t="s">
        <v>117</v>
      </c>
      <c r="E112" s="191"/>
      <c r="F112" s="191"/>
      <c r="G112" s="191"/>
      <c r="H112" s="191"/>
      <c r="I112" s="191"/>
      <c r="J112" s="192">
        <f>J433</f>
        <v>0</v>
      </c>
      <c r="K112" s="189"/>
      <c r="L112" s="19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8"/>
      <c r="C113" s="189"/>
      <c r="D113" s="190" t="s">
        <v>118</v>
      </c>
      <c r="E113" s="191"/>
      <c r="F113" s="191"/>
      <c r="G113" s="191"/>
      <c r="H113" s="191"/>
      <c r="I113" s="191"/>
      <c r="J113" s="192">
        <f>J440</f>
        <v>0</v>
      </c>
      <c r="K113" s="189"/>
      <c r="L113" s="19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8"/>
      <c r="C114" s="189"/>
      <c r="D114" s="190" t="s">
        <v>119</v>
      </c>
      <c r="E114" s="191"/>
      <c r="F114" s="191"/>
      <c r="G114" s="191"/>
      <c r="H114" s="191"/>
      <c r="I114" s="191"/>
      <c r="J114" s="192">
        <f>J448</f>
        <v>0</v>
      </c>
      <c r="K114" s="189"/>
      <c r="L114" s="19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8"/>
      <c r="C115" s="189"/>
      <c r="D115" s="190" t="s">
        <v>120</v>
      </c>
      <c r="E115" s="191"/>
      <c r="F115" s="191"/>
      <c r="G115" s="191"/>
      <c r="H115" s="191"/>
      <c r="I115" s="191"/>
      <c r="J115" s="192">
        <f>J454</f>
        <v>0</v>
      </c>
      <c r="K115" s="189"/>
      <c r="L115" s="19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9" customFormat="1" ht="24.96" customHeight="1">
      <c r="A116" s="9"/>
      <c r="B116" s="182"/>
      <c r="C116" s="183"/>
      <c r="D116" s="184" t="s">
        <v>121</v>
      </c>
      <c r="E116" s="185"/>
      <c r="F116" s="185"/>
      <c r="G116" s="185"/>
      <c r="H116" s="185"/>
      <c r="I116" s="185"/>
      <c r="J116" s="186">
        <f>J456</f>
        <v>0</v>
      </c>
      <c r="K116" s="183"/>
      <c r="L116" s="187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="2" customFormat="1" ht="21.84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9.28" customHeight="1">
      <c r="A119" s="39"/>
      <c r="B119" s="40"/>
      <c r="C119" s="181" t="s">
        <v>122</v>
      </c>
      <c r="D119" s="41"/>
      <c r="E119" s="41"/>
      <c r="F119" s="41"/>
      <c r="G119" s="41"/>
      <c r="H119" s="41"/>
      <c r="I119" s="41"/>
      <c r="J119" s="194">
        <f>ROUND(J120 + J121 + J122 + J123 + J124 + J125,2)</f>
        <v>0</v>
      </c>
      <c r="K119" s="41"/>
      <c r="L119" s="64"/>
      <c r="N119" s="195" t="s">
        <v>39</v>
      </c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8" customHeight="1">
      <c r="A120" s="39"/>
      <c r="B120" s="40"/>
      <c r="C120" s="41"/>
      <c r="D120" s="196" t="s">
        <v>123</v>
      </c>
      <c r="E120" s="197"/>
      <c r="F120" s="197"/>
      <c r="G120" s="41"/>
      <c r="H120" s="41"/>
      <c r="I120" s="41"/>
      <c r="J120" s="198">
        <v>0</v>
      </c>
      <c r="K120" s="41"/>
      <c r="L120" s="199"/>
      <c r="M120" s="200"/>
      <c r="N120" s="201" t="s">
        <v>40</v>
      </c>
      <c r="O120" s="200"/>
      <c r="P120" s="200"/>
      <c r="Q120" s="200"/>
      <c r="R120" s="200"/>
      <c r="S120" s="202"/>
      <c r="T120" s="202"/>
      <c r="U120" s="202"/>
      <c r="V120" s="202"/>
      <c r="W120" s="202"/>
      <c r="X120" s="202"/>
      <c r="Y120" s="202"/>
      <c r="Z120" s="202"/>
      <c r="AA120" s="202"/>
      <c r="AB120" s="202"/>
      <c r="AC120" s="202"/>
      <c r="AD120" s="202"/>
      <c r="AE120" s="202"/>
      <c r="AF120" s="200"/>
      <c r="AG120" s="200"/>
      <c r="AH120" s="200"/>
      <c r="AI120" s="200"/>
      <c r="AJ120" s="200"/>
      <c r="AK120" s="200"/>
      <c r="AL120" s="200"/>
      <c r="AM120" s="200"/>
      <c r="AN120" s="200"/>
      <c r="AO120" s="200"/>
      <c r="AP120" s="200"/>
      <c r="AQ120" s="200"/>
      <c r="AR120" s="200"/>
      <c r="AS120" s="200"/>
      <c r="AT120" s="200"/>
      <c r="AU120" s="200"/>
      <c r="AV120" s="200"/>
      <c r="AW120" s="200"/>
      <c r="AX120" s="200"/>
      <c r="AY120" s="203" t="s">
        <v>124</v>
      </c>
      <c r="AZ120" s="200"/>
      <c r="BA120" s="200"/>
      <c r="BB120" s="200"/>
      <c r="BC120" s="200"/>
      <c r="BD120" s="200"/>
      <c r="BE120" s="204">
        <f>IF(N120="základní",J120,0)</f>
        <v>0</v>
      </c>
      <c r="BF120" s="204">
        <f>IF(N120="snížená",J120,0)</f>
        <v>0</v>
      </c>
      <c r="BG120" s="204">
        <f>IF(N120="zákl. přenesená",J120,0)</f>
        <v>0</v>
      </c>
      <c r="BH120" s="204">
        <f>IF(N120="sníž. přenesená",J120,0)</f>
        <v>0</v>
      </c>
      <c r="BI120" s="204">
        <f>IF(N120="nulová",J120,0)</f>
        <v>0</v>
      </c>
      <c r="BJ120" s="203" t="s">
        <v>83</v>
      </c>
      <c r="BK120" s="200"/>
      <c r="BL120" s="200"/>
      <c r="BM120" s="200"/>
    </row>
    <row r="121" s="2" customFormat="1" ht="18" customHeight="1">
      <c r="A121" s="39"/>
      <c r="B121" s="40"/>
      <c r="C121" s="41"/>
      <c r="D121" s="196" t="s">
        <v>125</v>
      </c>
      <c r="E121" s="197"/>
      <c r="F121" s="197"/>
      <c r="G121" s="41"/>
      <c r="H121" s="41"/>
      <c r="I121" s="41"/>
      <c r="J121" s="198">
        <v>0</v>
      </c>
      <c r="K121" s="41"/>
      <c r="L121" s="199"/>
      <c r="M121" s="200"/>
      <c r="N121" s="201" t="s">
        <v>40</v>
      </c>
      <c r="O121" s="200"/>
      <c r="P121" s="200"/>
      <c r="Q121" s="200"/>
      <c r="R121" s="200"/>
      <c r="S121" s="202"/>
      <c r="T121" s="202"/>
      <c r="U121" s="202"/>
      <c r="V121" s="202"/>
      <c r="W121" s="202"/>
      <c r="X121" s="202"/>
      <c r="Y121" s="202"/>
      <c r="Z121" s="202"/>
      <c r="AA121" s="202"/>
      <c r="AB121" s="202"/>
      <c r="AC121" s="202"/>
      <c r="AD121" s="202"/>
      <c r="AE121" s="202"/>
      <c r="AF121" s="200"/>
      <c r="AG121" s="200"/>
      <c r="AH121" s="200"/>
      <c r="AI121" s="200"/>
      <c r="AJ121" s="200"/>
      <c r="AK121" s="200"/>
      <c r="AL121" s="200"/>
      <c r="AM121" s="200"/>
      <c r="AN121" s="200"/>
      <c r="AO121" s="200"/>
      <c r="AP121" s="200"/>
      <c r="AQ121" s="200"/>
      <c r="AR121" s="200"/>
      <c r="AS121" s="200"/>
      <c r="AT121" s="200"/>
      <c r="AU121" s="200"/>
      <c r="AV121" s="200"/>
      <c r="AW121" s="200"/>
      <c r="AX121" s="200"/>
      <c r="AY121" s="203" t="s">
        <v>124</v>
      </c>
      <c r="AZ121" s="200"/>
      <c r="BA121" s="200"/>
      <c r="BB121" s="200"/>
      <c r="BC121" s="200"/>
      <c r="BD121" s="200"/>
      <c r="BE121" s="204">
        <f>IF(N121="základní",J121,0)</f>
        <v>0</v>
      </c>
      <c r="BF121" s="204">
        <f>IF(N121="snížená",J121,0)</f>
        <v>0</v>
      </c>
      <c r="BG121" s="204">
        <f>IF(N121="zákl. přenesená",J121,0)</f>
        <v>0</v>
      </c>
      <c r="BH121" s="204">
        <f>IF(N121="sníž. přenesená",J121,0)</f>
        <v>0</v>
      </c>
      <c r="BI121" s="204">
        <f>IF(N121="nulová",J121,0)</f>
        <v>0</v>
      </c>
      <c r="BJ121" s="203" t="s">
        <v>83</v>
      </c>
      <c r="BK121" s="200"/>
      <c r="BL121" s="200"/>
      <c r="BM121" s="200"/>
    </row>
    <row r="122" s="2" customFormat="1" ht="18" customHeight="1">
      <c r="A122" s="39"/>
      <c r="B122" s="40"/>
      <c r="C122" s="41"/>
      <c r="D122" s="196" t="s">
        <v>126</v>
      </c>
      <c r="E122" s="197"/>
      <c r="F122" s="197"/>
      <c r="G122" s="41"/>
      <c r="H122" s="41"/>
      <c r="I122" s="41"/>
      <c r="J122" s="198">
        <v>0</v>
      </c>
      <c r="K122" s="41"/>
      <c r="L122" s="199"/>
      <c r="M122" s="200"/>
      <c r="N122" s="201" t="s">
        <v>40</v>
      </c>
      <c r="O122" s="200"/>
      <c r="P122" s="200"/>
      <c r="Q122" s="200"/>
      <c r="R122" s="200"/>
      <c r="S122" s="202"/>
      <c r="T122" s="202"/>
      <c r="U122" s="202"/>
      <c r="V122" s="202"/>
      <c r="W122" s="202"/>
      <c r="X122" s="202"/>
      <c r="Y122" s="202"/>
      <c r="Z122" s="202"/>
      <c r="AA122" s="202"/>
      <c r="AB122" s="202"/>
      <c r="AC122" s="202"/>
      <c r="AD122" s="202"/>
      <c r="AE122" s="202"/>
      <c r="AF122" s="200"/>
      <c r="AG122" s="200"/>
      <c r="AH122" s="200"/>
      <c r="AI122" s="200"/>
      <c r="AJ122" s="200"/>
      <c r="AK122" s="200"/>
      <c r="AL122" s="200"/>
      <c r="AM122" s="200"/>
      <c r="AN122" s="200"/>
      <c r="AO122" s="200"/>
      <c r="AP122" s="200"/>
      <c r="AQ122" s="200"/>
      <c r="AR122" s="200"/>
      <c r="AS122" s="200"/>
      <c r="AT122" s="200"/>
      <c r="AU122" s="200"/>
      <c r="AV122" s="200"/>
      <c r="AW122" s="200"/>
      <c r="AX122" s="200"/>
      <c r="AY122" s="203" t="s">
        <v>124</v>
      </c>
      <c r="AZ122" s="200"/>
      <c r="BA122" s="200"/>
      <c r="BB122" s="200"/>
      <c r="BC122" s="200"/>
      <c r="BD122" s="200"/>
      <c r="BE122" s="204">
        <f>IF(N122="základní",J122,0)</f>
        <v>0</v>
      </c>
      <c r="BF122" s="204">
        <f>IF(N122="snížená",J122,0)</f>
        <v>0</v>
      </c>
      <c r="BG122" s="204">
        <f>IF(N122="zákl. přenesená",J122,0)</f>
        <v>0</v>
      </c>
      <c r="BH122" s="204">
        <f>IF(N122="sníž. přenesená",J122,0)</f>
        <v>0</v>
      </c>
      <c r="BI122" s="204">
        <f>IF(N122="nulová",J122,0)</f>
        <v>0</v>
      </c>
      <c r="BJ122" s="203" t="s">
        <v>83</v>
      </c>
      <c r="BK122" s="200"/>
      <c r="BL122" s="200"/>
      <c r="BM122" s="200"/>
    </row>
    <row r="123" s="2" customFormat="1" ht="18" customHeight="1">
      <c r="A123" s="39"/>
      <c r="B123" s="40"/>
      <c r="C123" s="41"/>
      <c r="D123" s="196" t="s">
        <v>127</v>
      </c>
      <c r="E123" s="197"/>
      <c r="F123" s="197"/>
      <c r="G123" s="41"/>
      <c r="H123" s="41"/>
      <c r="I123" s="41"/>
      <c r="J123" s="198">
        <v>0</v>
      </c>
      <c r="K123" s="41"/>
      <c r="L123" s="199"/>
      <c r="M123" s="200"/>
      <c r="N123" s="201" t="s">
        <v>40</v>
      </c>
      <c r="O123" s="200"/>
      <c r="P123" s="200"/>
      <c r="Q123" s="200"/>
      <c r="R123" s="200"/>
      <c r="S123" s="202"/>
      <c r="T123" s="202"/>
      <c r="U123" s="202"/>
      <c r="V123" s="202"/>
      <c r="W123" s="202"/>
      <c r="X123" s="202"/>
      <c r="Y123" s="202"/>
      <c r="Z123" s="202"/>
      <c r="AA123" s="202"/>
      <c r="AB123" s="202"/>
      <c r="AC123" s="202"/>
      <c r="AD123" s="202"/>
      <c r="AE123" s="202"/>
      <c r="AF123" s="200"/>
      <c r="AG123" s="200"/>
      <c r="AH123" s="200"/>
      <c r="AI123" s="200"/>
      <c r="AJ123" s="200"/>
      <c r="AK123" s="200"/>
      <c r="AL123" s="200"/>
      <c r="AM123" s="200"/>
      <c r="AN123" s="200"/>
      <c r="AO123" s="200"/>
      <c r="AP123" s="200"/>
      <c r="AQ123" s="200"/>
      <c r="AR123" s="200"/>
      <c r="AS123" s="200"/>
      <c r="AT123" s="200"/>
      <c r="AU123" s="200"/>
      <c r="AV123" s="200"/>
      <c r="AW123" s="200"/>
      <c r="AX123" s="200"/>
      <c r="AY123" s="203" t="s">
        <v>124</v>
      </c>
      <c r="AZ123" s="200"/>
      <c r="BA123" s="200"/>
      <c r="BB123" s="200"/>
      <c r="BC123" s="200"/>
      <c r="BD123" s="200"/>
      <c r="BE123" s="204">
        <f>IF(N123="základní",J123,0)</f>
        <v>0</v>
      </c>
      <c r="BF123" s="204">
        <f>IF(N123="snížená",J123,0)</f>
        <v>0</v>
      </c>
      <c r="BG123" s="204">
        <f>IF(N123="zákl. přenesená",J123,0)</f>
        <v>0</v>
      </c>
      <c r="BH123" s="204">
        <f>IF(N123="sníž. přenesená",J123,0)</f>
        <v>0</v>
      </c>
      <c r="BI123" s="204">
        <f>IF(N123="nulová",J123,0)</f>
        <v>0</v>
      </c>
      <c r="BJ123" s="203" t="s">
        <v>83</v>
      </c>
      <c r="BK123" s="200"/>
      <c r="BL123" s="200"/>
      <c r="BM123" s="200"/>
    </row>
    <row r="124" s="2" customFormat="1" ht="18" customHeight="1">
      <c r="A124" s="39"/>
      <c r="B124" s="40"/>
      <c r="C124" s="41"/>
      <c r="D124" s="196" t="s">
        <v>128</v>
      </c>
      <c r="E124" s="197"/>
      <c r="F124" s="197"/>
      <c r="G124" s="41"/>
      <c r="H124" s="41"/>
      <c r="I124" s="41"/>
      <c r="J124" s="198">
        <v>0</v>
      </c>
      <c r="K124" s="41"/>
      <c r="L124" s="199"/>
      <c r="M124" s="200"/>
      <c r="N124" s="201" t="s">
        <v>40</v>
      </c>
      <c r="O124" s="200"/>
      <c r="P124" s="200"/>
      <c r="Q124" s="200"/>
      <c r="R124" s="200"/>
      <c r="S124" s="202"/>
      <c r="T124" s="202"/>
      <c r="U124" s="202"/>
      <c r="V124" s="202"/>
      <c r="W124" s="202"/>
      <c r="X124" s="202"/>
      <c r="Y124" s="202"/>
      <c r="Z124" s="202"/>
      <c r="AA124" s="202"/>
      <c r="AB124" s="202"/>
      <c r="AC124" s="202"/>
      <c r="AD124" s="202"/>
      <c r="AE124" s="202"/>
      <c r="AF124" s="200"/>
      <c r="AG124" s="200"/>
      <c r="AH124" s="200"/>
      <c r="AI124" s="200"/>
      <c r="AJ124" s="200"/>
      <c r="AK124" s="200"/>
      <c r="AL124" s="200"/>
      <c r="AM124" s="200"/>
      <c r="AN124" s="200"/>
      <c r="AO124" s="200"/>
      <c r="AP124" s="200"/>
      <c r="AQ124" s="200"/>
      <c r="AR124" s="200"/>
      <c r="AS124" s="200"/>
      <c r="AT124" s="200"/>
      <c r="AU124" s="200"/>
      <c r="AV124" s="200"/>
      <c r="AW124" s="200"/>
      <c r="AX124" s="200"/>
      <c r="AY124" s="203" t="s">
        <v>124</v>
      </c>
      <c r="AZ124" s="200"/>
      <c r="BA124" s="200"/>
      <c r="BB124" s="200"/>
      <c r="BC124" s="200"/>
      <c r="BD124" s="200"/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203" t="s">
        <v>83</v>
      </c>
      <c r="BK124" s="200"/>
      <c r="BL124" s="200"/>
      <c r="BM124" s="200"/>
    </row>
    <row r="125" s="2" customFormat="1" ht="18" customHeight="1">
      <c r="A125" s="39"/>
      <c r="B125" s="40"/>
      <c r="C125" s="41"/>
      <c r="D125" s="197" t="s">
        <v>129</v>
      </c>
      <c r="E125" s="41"/>
      <c r="F125" s="41"/>
      <c r="G125" s="41"/>
      <c r="H125" s="41"/>
      <c r="I125" s="41"/>
      <c r="J125" s="198">
        <f>ROUND(J30*T125,2)</f>
        <v>0</v>
      </c>
      <c r="K125" s="41"/>
      <c r="L125" s="199"/>
      <c r="M125" s="200"/>
      <c r="N125" s="201" t="s">
        <v>40</v>
      </c>
      <c r="O125" s="200"/>
      <c r="P125" s="200"/>
      <c r="Q125" s="200"/>
      <c r="R125" s="200"/>
      <c r="S125" s="202"/>
      <c r="T125" s="202"/>
      <c r="U125" s="202"/>
      <c r="V125" s="202"/>
      <c r="W125" s="202"/>
      <c r="X125" s="202"/>
      <c r="Y125" s="202"/>
      <c r="Z125" s="202"/>
      <c r="AA125" s="202"/>
      <c r="AB125" s="202"/>
      <c r="AC125" s="202"/>
      <c r="AD125" s="202"/>
      <c r="AE125" s="202"/>
      <c r="AF125" s="200"/>
      <c r="AG125" s="200"/>
      <c r="AH125" s="200"/>
      <c r="AI125" s="200"/>
      <c r="AJ125" s="200"/>
      <c r="AK125" s="200"/>
      <c r="AL125" s="200"/>
      <c r="AM125" s="200"/>
      <c r="AN125" s="200"/>
      <c r="AO125" s="200"/>
      <c r="AP125" s="200"/>
      <c r="AQ125" s="200"/>
      <c r="AR125" s="200"/>
      <c r="AS125" s="200"/>
      <c r="AT125" s="200"/>
      <c r="AU125" s="200"/>
      <c r="AV125" s="200"/>
      <c r="AW125" s="200"/>
      <c r="AX125" s="200"/>
      <c r="AY125" s="203" t="s">
        <v>130</v>
      </c>
      <c r="AZ125" s="200"/>
      <c r="BA125" s="200"/>
      <c r="BB125" s="200"/>
      <c r="BC125" s="200"/>
      <c r="BD125" s="200"/>
      <c r="BE125" s="204">
        <f>IF(N125="základní",J125,0)</f>
        <v>0</v>
      </c>
      <c r="BF125" s="204">
        <f>IF(N125="snížená",J125,0)</f>
        <v>0</v>
      </c>
      <c r="BG125" s="204">
        <f>IF(N125="zákl. přenesená",J125,0)</f>
        <v>0</v>
      </c>
      <c r="BH125" s="204">
        <f>IF(N125="sníž. přenesená",J125,0)</f>
        <v>0</v>
      </c>
      <c r="BI125" s="204">
        <f>IF(N125="nulová",J125,0)</f>
        <v>0</v>
      </c>
      <c r="BJ125" s="203" t="s">
        <v>83</v>
      </c>
      <c r="BK125" s="200"/>
      <c r="BL125" s="200"/>
      <c r="BM125" s="200"/>
    </row>
    <row r="126" s="2" customForma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29.28" customHeight="1">
      <c r="A127" s="39"/>
      <c r="B127" s="40"/>
      <c r="C127" s="205" t="s">
        <v>131</v>
      </c>
      <c r="D127" s="179"/>
      <c r="E127" s="179"/>
      <c r="F127" s="179"/>
      <c r="G127" s="179"/>
      <c r="H127" s="179"/>
      <c r="I127" s="179"/>
      <c r="J127" s="206">
        <f>ROUND(J96+J119,2)</f>
        <v>0</v>
      </c>
      <c r="K127" s="179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67"/>
      <c r="C128" s="68"/>
      <c r="D128" s="68"/>
      <c r="E128" s="68"/>
      <c r="F128" s="68"/>
      <c r="G128" s="68"/>
      <c r="H128" s="68"/>
      <c r="I128" s="68"/>
      <c r="J128" s="68"/>
      <c r="K128" s="68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32" s="2" customFormat="1" ht="6.96" customHeight="1">
      <c r="A132" s="39"/>
      <c r="B132" s="69"/>
      <c r="C132" s="70"/>
      <c r="D132" s="70"/>
      <c r="E132" s="70"/>
      <c r="F132" s="70"/>
      <c r="G132" s="70"/>
      <c r="H132" s="70"/>
      <c r="I132" s="70"/>
      <c r="J132" s="70"/>
      <c r="K132" s="70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24.96" customHeight="1">
      <c r="A133" s="39"/>
      <c r="B133" s="40"/>
      <c r="C133" s="24" t="s">
        <v>132</v>
      </c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6.96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2" customHeight="1">
      <c r="A135" s="39"/>
      <c r="B135" s="40"/>
      <c r="C135" s="33" t="s">
        <v>16</v>
      </c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6.5" customHeight="1">
      <c r="A136" s="39"/>
      <c r="B136" s="40"/>
      <c r="C136" s="41"/>
      <c r="D136" s="41"/>
      <c r="E136" s="177" t="str">
        <f>E7</f>
        <v>Snížení energetické náročnosti zimního stadionu Velké Popovice</v>
      </c>
      <c r="F136" s="33"/>
      <c r="G136" s="33"/>
      <c r="H136" s="33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2" customHeight="1">
      <c r="A137" s="39"/>
      <c r="B137" s="40"/>
      <c r="C137" s="33" t="s">
        <v>93</v>
      </c>
      <c r="D137" s="41"/>
      <c r="E137" s="41"/>
      <c r="F137" s="41"/>
      <c r="G137" s="41"/>
      <c r="H137" s="41"/>
      <c r="I137" s="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6.5" customHeight="1">
      <c r="A138" s="39"/>
      <c r="B138" s="40"/>
      <c r="C138" s="41"/>
      <c r="D138" s="41"/>
      <c r="E138" s="77" t="str">
        <f>E9</f>
        <v>01 - Stavební část</v>
      </c>
      <c r="F138" s="41"/>
      <c r="G138" s="41"/>
      <c r="H138" s="41"/>
      <c r="I138" s="41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6.96" customHeight="1">
      <c r="A139" s="39"/>
      <c r="B139" s="40"/>
      <c r="C139" s="41"/>
      <c r="D139" s="41"/>
      <c r="E139" s="41"/>
      <c r="F139" s="41"/>
      <c r="G139" s="41"/>
      <c r="H139" s="41"/>
      <c r="I139" s="41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2" customHeight="1">
      <c r="A140" s="39"/>
      <c r="B140" s="40"/>
      <c r="C140" s="33" t="s">
        <v>20</v>
      </c>
      <c r="D140" s="41"/>
      <c r="E140" s="41"/>
      <c r="F140" s="28" t="str">
        <f>F12</f>
        <v>Velké Popovice</v>
      </c>
      <c r="G140" s="41"/>
      <c r="H140" s="41"/>
      <c r="I140" s="33" t="s">
        <v>22</v>
      </c>
      <c r="J140" s="80" t="str">
        <f>IF(J12="","",J12)</f>
        <v>12. 4. 2021</v>
      </c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6.96" customHeight="1">
      <c r="A141" s="39"/>
      <c r="B141" s="40"/>
      <c r="C141" s="41"/>
      <c r="D141" s="41"/>
      <c r="E141" s="41"/>
      <c r="F141" s="41"/>
      <c r="G141" s="41"/>
      <c r="H141" s="41"/>
      <c r="I141" s="41"/>
      <c r="J141" s="41"/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25.65" customHeight="1">
      <c r="A142" s="39"/>
      <c r="B142" s="40"/>
      <c r="C142" s="33" t="s">
        <v>24</v>
      </c>
      <c r="D142" s="41"/>
      <c r="E142" s="41"/>
      <c r="F142" s="28" t="str">
        <f>E15</f>
        <v xml:space="preserve"> </v>
      </c>
      <c r="G142" s="41"/>
      <c r="H142" s="41"/>
      <c r="I142" s="33" t="s">
        <v>30</v>
      </c>
      <c r="J142" s="37" t="str">
        <f>E21</f>
        <v>studio mija - Ing. Miroslav Jakoubek</v>
      </c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2" customFormat="1" ht="15.15" customHeight="1">
      <c r="A143" s="39"/>
      <c r="B143" s="40"/>
      <c r="C143" s="33" t="s">
        <v>28</v>
      </c>
      <c r="D143" s="41"/>
      <c r="E143" s="41"/>
      <c r="F143" s="28" t="str">
        <f>IF(E18="","",E18)</f>
        <v>Vyplň údaj</v>
      </c>
      <c r="G143" s="41"/>
      <c r="H143" s="41"/>
      <c r="I143" s="33" t="s">
        <v>33</v>
      </c>
      <c r="J143" s="37" t="str">
        <f>E24</f>
        <v xml:space="preserve"> </v>
      </c>
      <c r="K143" s="41"/>
      <c r="L143" s="64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  <row r="144" s="2" customFormat="1" ht="10.32" customHeight="1">
      <c r="A144" s="39"/>
      <c r="B144" s="40"/>
      <c r="C144" s="41"/>
      <c r="D144" s="41"/>
      <c r="E144" s="41"/>
      <c r="F144" s="41"/>
      <c r="G144" s="41"/>
      <c r="H144" s="41"/>
      <c r="I144" s="41"/>
      <c r="J144" s="41"/>
      <c r="K144" s="41"/>
      <c r="L144" s="64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</row>
    <row r="145" s="11" customFormat="1" ht="29.28" customHeight="1">
      <c r="A145" s="207"/>
      <c r="B145" s="208"/>
      <c r="C145" s="209" t="s">
        <v>133</v>
      </c>
      <c r="D145" s="210" t="s">
        <v>60</v>
      </c>
      <c r="E145" s="210" t="s">
        <v>56</v>
      </c>
      <c r="F145" s="210" t="s">
        <v>57</v>
      </c>
      <c r="G145" s="210" t="s">
        <v>134</v>
      </c>
      <c r="H145" s="210" t="s">
        <v>135</v>
      </c>
      <c r="I145" s="210" t="s">
        <v>136</v>
      </c>
      <c r="J145" s="210" t="s">
        <v>99</v>
      </c>
      <c r="K145" s="211" t="s">
        <v>137</v>
      </c>
      <c r="L145" s="212"/>
      <c r="M145" s="101" t="s">
        <v>1</v>
      </c>
      <c r="N145" s="102" t="s">
        <v>39</v>
      </c>
      <c r="O145" s="102" t="s">
        <v>138</v>
      </c>
      <c r="P145" s="102" t="s">
        <v>139</v>
      </c>
      <c r="Q145" s="102" t="s">
        <v>140</v>
      </c>
      <c r="R145" s="102" t="s">
        <v>141</v>
      </c>
      <c r="S145" s="102" t="s">
        <v>142</v>
      </c>
      <c r="T145" s="103" t="s">
        <v>143</v>
      </c>
      <c r="U145" s="207"/>
      <c r="V145" s="207"/>
      <c r="W145" s="207"/>
      <c r="X145" s="207"/>
      <c r="Y145" s="207"/>
      <c r="Z145" s="207"/>
      <c r="AA145" s="207"/>
      <c r="AB145" s="207"/>
      <c r="AC145" s="207"/>
      <c r="AD145" s="207"/>
      <c r="AE145" s="207"/>
    </row>
    <row r="146" s="2" customFormat="1" ht="22.8" customHeight="1">
      <c r="A146" s="39"/>
      <c r="B146" s="40"/>
      <c r="C146" s="108" t="s">
        <v>144</v>
      </c>
      <c r="D146" s="41"/>
      <c r="E146" s="41"/>
      <c r="F146" s="41"/>
      <c r="G146" s="41"/>
      <c r="H146" s="41"/>
      <c r="I146" s="41"/>
      <c r="J146" s="213">
        <f>BK146</f>
        <v>0</v>
      </c>
      <c r="K146" s="41"/>
      <c r="L146" s="45"/>
      <c r="M146" s="104"/>
      <c r="N146" s="214"/>
      <c r="O146" s="105"/>
      <c r="P146" s="215">
        <f>P147+P341+P456</f>
        <v>0</v>
      </c>
      <c r="Q146" s="105"/>
      <c r="R146" s="215">
        <f>R147+R341+R456</f>
        <v>328.07718388000006</v>
      </c>
      <c r="S146" s="105"/>
      <c r="T146" s="216">
        <f>T147+T341+T456</f>
        <v>82.87255660000001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74</v>
      </c>
      <c r="AU146" s="18" t="s">
        <v>101</v>
      </c>
      <c r="BK146" s="217">
        <f>BK147+BK341+BK456</f>
        <v>0</v>
      </c>
    </row>
    <row r="147" s="12" customFormat="1" ht="25.92" customHeight="1">
      <c r="A147" s="12"/>
      <c r="B147" s="218"/>
      <c r="C147" s="219"/>
      <c r="D147" s="220" t="s">
        <v>74</v>
      </c>
      <c r="E147" s="221" t="s">
        <v>145</v>
      </c>
      <c r="F147" s="221" t="s">
        <v>146</v>
      </c>
      <c r="G147" s="219"/>
      <c r="H147" s="219"/>
      <c r="I147" s="222"/>
      <c r="J147" s="223">
        <f>BK147</f>
        <v>0</v>
      </c>
      <c r="K147" s="219"/>
      <c r="L147" s="224"/>
      <c r="M147" s="225"/>
      <c r="N147" s="226"/>
      <c r="O147" s="226"/>
      <c r="P147" s="227">
        <f>P148+P159+P166+P176+P269+P273+P339</f>
        <v>0</v>
      </c>
      <c r="Q147" s="226"/>
      <c r="R147" s="227">
        <f>R148+R159+R166+R176+R269+R273+R339</f>
        <v>309.64743180000005</v>
      </c>
      <c r="S147" s="226"/>
      <c r="T147" s="228">
        <f>T148+T159+T166+T176+T269+T273+T339</f>
        <v>80.332959000000017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9" t="s">
        <v>83</v>
      </c>
      <c r="AT147" s="230" t="s">
        <v>74</v>
      </c>
      <c r="AU147" s="230" t="s">
        <v>75</v>
      </c>
      <c r="AY147" s="229" t="s">
        <v>147</v>
      </c>
      <c r="BK147" s="231">
        <f>BK148+BK159+BK166+BK176+BK269+BK273+BK339</f>
        <v>0</v>
      </c>
    </row>
    <row r="148" s="12" customFormat="1" ht="22.8" customHeight="1">
      <c r="A148" s="12"/>
      <c r="B148" s="218"/>
      <c r="C148" s="219"/>
      <c r="D148" s="220" t="s">
        <v>74</v>
      </c>
      <c r="E148" s="232" t="s">
        <v>83</v>
      </c>
      <c r="F148" s="232" t="s">
        <v>148</v>
      </c>
      <c r="G148" s="219"/>
      <c r="H148" s="219"/>
      <c r="I148" s="222"/>
      <c r="J148" s="233">
        <f>BK148</f>
        <v>0</v>
      </c>
      <c r="K148" s="219"/>
      <c r="L148" s="224"/>
      <c r="M148" s="225"/>
      <c r="N148" s="226"/>
      <c r="O148" s="226"/>
      <c r="P148" s="227">
        <f>SUM(P149:P158)</f>
        <v>0</v>
      </c>
      <c r="Q148" s="226"/>
      <c r="R148" s="227">
        <f>SUM(R149:R158)</f>
        <v>0</v>
      </c>
      <c r="S148" s="226"/>
      <c r="T148" s="228">
        <f>SUM(T149:T158)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9" t="s">
        <v>83</v>
      </c>
      <c r="AT148" s="230" t="s">
        <v>74</v>
      </c>
      <c r="AU148" s="230" t="s">
        <v>83</v>
      </c>
      <c r="AY148" s="229" t="s">
        <v>147</v>
      </c>
      <c r="BK148" s="231">
        <f>SUM(BK149:BK158)</f>
        <v>0</v>
      </c>
    </row>
    <row r="149" s="2" customFormat="1" ht="24.15" customHeight="1">
      <c r="A149" s="39"/>
      <c r="B149" s="40"/>
      <c r="C149" s="234" t="s">
        <v>83</v>
      </c>
      <c r="D149" s="234" t="s">
        <v>149</v>
      </c>
      <c r="E149" s="235" t="s">
        <v>150</v>
      </c>
      <c r="F149" s="236" t="s">
        <v>151</v>
      </c>
      <c r="G149" s="237" t="s">
        <v>152</v>
      </c>
      <c r="H149" s="238">
        <v>59.159999999999997</v>
      </c>
      <c r="I149" s="239"/>
      <c r="J149" s="240">
        <f>ROUND(I149*H149,2)</f>
        <v>0</v>
      </c>
      <c r="K149" s="236" t="s">
        <v>153</v>
      </c>
      <c r="L149" s="45"/>
      <c r="M149" s="241" t="s">
        <v>1</v>
      </c>
      <c r="N149" s="242" t="s">
        <v>40</v>
      </c>
      <c r="O149" s="92"/>
      <c r="P149" s="243">
        <f>O149*H149</f>
        <v>0</v>
      </c>
      <c r="Q149" s="243">
        <v>0</v>
      </c>
      <c r="R149" s="243">
        <f>Q149*H149</f>
        <v>0</v>
      </c>
      <c r="S149" s="243">
        <v>0</v>
      </c>
      <c r="T149" s="244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5" t="s">
        <v>154</v>
      </c>
      <c r="AT149" s="245" t="s">
        <v>149</v>
      </c>
      <c r="AU149" s="245" t="s">
        <v>85</v>
      </c>
      <c r="AY149" s="18" t="s">
        <v>147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18" t="s">
        <v>83</v>
      </c>
      <c r="BK149" s="246">
        <f>ROUND(I149*H149,2)</f>
        <v>0</v>
      </c>
      <c r="BL149" s="18" t="s">
        <v>154</v>
      </c>
      <c r="BM149" s="245" t="s">
        <v>155</v>
      </c>
    </row>
    <row r="150" s="13" customFormat="1">
      <c r="A150" s="13"/>
      <c r="B150" s="247"/>
      <c r="C150" s="248"/>
      <c r="D150" s="249" t="s">
        <v>156</v>
      </c>
      <c r="E150" s="250" t="s">
        <v>1</v>
      </c>
      <c r="F150" s="251" t="s">
        <v>157</v>
      </c>
      <c r="G150" s="248"/>
      <c r="H150" s="252">
        <v>11.16</v>
      </c>
      <c r="I150" s="253"/>
      <c r="J150" s="248"/>
      <c r="K150" s="248"/>
      <c r="L150" s="254"/>
      <c r="M150" s="255"/>
      <c r="N150" s="256"/>
      <c r="O150" s="256"/>
      <c r="P150" s="256"/>
      <c r="Q150" s="256"/>
      <c r="R150" s="256"/>
      <c r="S150" s="256"/>
      <c r="T150" s="25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8" t="s">
        <v>156</v>
      </c>
      <c r="AU150" s="258" t="s">
        <v>85</v>
      </c>
      <c r="AV150" s="13" t="s">
        <v>85</v>
      </c>
      <c r="AW150" s="13" t="s">
        <v>32</v>
      </c>
      <c r="AX150" s="13" t="s">
        <v>75</v>
      </c>
      <c r="AY150" s="258" t="s">
        <v>147</v>
      </c>
    </row>
    <row r="151" s="13" customFormat="1">
      <c r="A151" s="13"/>
      <c r="B151" s="247"/>
      <c r="C151" s="248"/>
      <c r="D151" s="249" t="s">
        <v>156</v>
      </c>
      <c r="E151" s="250" t="s">
        <v>1</v>
      </c>
      <c r="F151" s="251" t="s">
        <v>158</v>
      </c>
      <c r="G151" s="248"/>
      <c r="H151" s="252">
        <v>48</v>
      </c>
      <c r="I151" s="253"/>
      <c r="J151" s="248"/>
      <c r="K151" s="248"/>
      <c r="L151" s="254"/>
      <c r="M151" s="255"/>
      <c r="N151" s="256"/>
      <c r="O151" s="256"/>
      <c r="P151" s="256"/>
      <c r="Q151" s="256"/>
      <c r="R151" s="256"/>
      <c r="S151" s="256"/>
      <c r="T151" s="25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8" t="s">
        <v>156</v>
      </c>
      <c r="AU151" s="258" t="s">
        <v>85</v>
      </c>
      <c r="AV151" s="13" t="s">
        <v>85</v>
      </c>
      <c r="AW151" s="13" t="s">
        <v>32</v>
      </c>
      <c r="AX151" s="13" t="s">
        <v>75</v>
      </c>
      <c r="AY151" s="258" t="s">
        <v>147</v>
      </c>
    </row>
    <row r="152" s="14" customFormat="1">
      <c r="A152" s="14"/>
      <c r="B152" s="259"/>
      <c r="C152" s="260"/>
      <c r="D152" s="249" t="s">
        <v>156</v>
      </c>
      <c r="E152" s="261" t="s">
        <v>1</v>
      </c>
      <c r="F152" s="262" t="s">
        <v>159</v>
      </c>
      <c r="G152" s="260"/>
      <c r="H152" s="263">
        <v>59.159999999999997</v>
      </c>
      <c r="I152" s="264"/>
      <c r="J152" s="260"/>
      <c r="K152" s="260"/>
      <c r="L152" s="265"/>
      <c r="M152" s="266"/>
      <c r="N152" s="267"/>
      <c r="O152" s="267"/>
      <c r="P152" s="267"/>
      <c r="Q152" s="267"/>
      <c r="R152" s="267"/>
      <c r="S152" s="267"/>
      <c r="T152" s="26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9" t="s">
        <v>156</v>
      </c>
      <c r="AU152" s="269" t="s">
        <v>85</v>
      </c>
      <c r="AV152" s="14" t="s">
        <v>154</v>
      </c>
      <c r="AW152" s="14" t="s">
        <v>32</v>
      </c>
      <c r="AX152" s="14" t="s">
        <v>83</v>
      </c>
      <c r="AY152" s="269" t="s">
        <v>147</v>
      </c>
    </row>
    <row r="153" s="2" customFormat="1" ht="24.15" customHeight="1">
      <c r="A153" s="39"/>
      <c r="B153" s="40"/>
      <c r="C153" s="234" t="s">
        <v>85</v>
      </c>
      <c r="D153" s="234" t="s">
        <v>149</v>
      </c>
      <c r="E153" s="235" t="s">
        <v>160</v>
      </c>
      <c r="F153" s="236" t="s">
        <v>161</v>
      </c>
      <c r="G153" s="237" t="s">
        <v>152</v>
      </c>
      <c r="H153" s="238">
        <v>59.159999999999997</v>
      </c>
      <c r="I153" s="239"/>
      <c r="J153" s="240">
        <f>ROUND(I153*H153,2)</f>
        <v>0</v>
      </c>
      <c r="K153" s="236" t="s">
        <v>153</v>
      </c>
      <c r="L153" s="45"/>
      <c r="M153" s="241" t="s">
        <v>1</v>
      </c>
      <c r="N153" s="242" t="s">
        <v>40</v>
      </c>
      <c r="O153" s="92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5" t="s">
        <v>154</v>
      </c>
      <c r="AT153" s="245" t="s">
        <v>149</v>
      </c>
      <c r="AU153" s="245" t="s">
        <v>85</v>
      </c>
      <c r="AY153" s="18" t="s">
        <v>147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8" t="s">
        <v>83</v>
      </c>
      <c r="BK153" s="246">
        <f>ROUND(I153*H153,2)</f>
        <v>0</v>
      </c>
      <c r="BL153" s="18" t="s">
        <v>154</v>
      </c>
      <c r="BM153" s="245" t="s">
        <v>162</v>
      </c>
    </row>
    <row r="154" s="2" customFormat="1" ht="24.15" customHeight="1">
      <c r="A154" s="39"/>
      <c r="B154" s="40"/>
      <c r="C154" s="234" t="s">
        <v>163</v>
      </c>
      <c r="D154" s="234" t="s">
        <v>149</v>
      </c>
      <c r="E154" s="235" t="s">
        <v>164</v>
      </c>
      <c r="F154" s="236" t="s">
        <v>165</v>
      </c>
      <c r="G154" s="237" t="s">
        <v>166</v>
      </c>
      <c r="H154" s="238">
        <v>118.31999999999999</v>
      </c>
      <c r="I154" s="239"/>
      <c r="J154" s="240">
        <f>ROUND(I154*H154,2)</f>
        <v>0</v>
      </c>
      <c r="K154" s="236" t="s">
        <v>153</v>
      </c>
      <c r="L154" s="45"/>
      <c r="M154" s="241" t="s">
        <v>1</v>
      </c>
      <c r="N154" s="242" t="s">
        <v>40</v>
      </c>
      <c r="O154" s="92"/>
      <c r="P154" s="243">
        <f>O154*H154</f>
        <v>0</v>
      </c>
      <c r="Q154" s="243">
        <v>0</v>
      </c>
      <c r="R154" s="243">
        <f>Q154*H154</f>
        <v>0</v>
      </c>
      <c r="S154" s="243">
        <v>0</v>
      </c>
      <c r="T154" s="244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5" t="s">
        <v>154</v>
      </c>
      <c r="AT154" s="245" t="s">
        <v>149</v>
      </c>
      <c r="AU154" s="245" t="s">
        <v>85</v>
      </c>
      <c r="AY154" s="18" t="s">
        <v>147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18" t="s">
        <v>83</v>
      </c>
      <c r="BK154" s="246">
        <f>ROUND(I154*H154,2)</f>
        <v>0</v>
      </c>
      <c r="BL154" s="18" t="s">
        <v>154</v>
      </c>
      <c r="BM154" s="245" t="s">
        <v>167</v>
      </c>
    </row>
    <row r="155" s="13" customFormat="1">
      <c r="A155" s="13"/>
      <c r="B155" s="247"/>
      <c r="C155" s="248"/>
      <c r="D155" s="249" t="s">
        <v>156</v>
      </c>
      <c r="E155" s="250" t="s">
        <v>1</v>
      </c>
      <c r="F155" s="251" t="s">
        <v>168</v>
      </c>
      <c r="G155" s="248"/>
      <c r="H155" s="252">
        <v>59.159999999999997</v>
      </c>
      <c r="I155" s="253"/>
      <c r="J155" s="248"/>
      <c r="K155" s="248"/>
      <c r="L155" s="254"/>
      <c r="M155" s="255"/>
      <c r="N155" s="256"/>
      <c r="O155" s="256"/>
      <c r="P155" s="256"/>
      <c r="Q155" s="256"/>
      <c r="R155" s="256"/>
      <c r="S155" s="256"/>
      <c r="T155" s="25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8" t="s">
        <v>156</v>
      </c>
      <c r="AU155" s="258" t="s">
        <v>85</v>
      </c>
      <c r="AV155" s="13" t="s">
        <v>85</v>
      </c>
      <c r="AW155" s="13" t="s">
        <v>32</v>
      </c>
      <c r="AX155" s="13" t="s">
        <v>83</v>
      </c>
      <c r="AY155" s="258" t="s">
        <v>147</v>
      </c>
    </row>
    <row r="156" s="13" customFormat="1">
      <c r="A156" s="13"/>
      <c r="B156" s="247"/>
      <c r="C156" s="248"/>
      <c r="D156" s="249" t="s">
        <v>156</v>
      </c>
      <c r="E156" s="248"/>
      <c r="F156" s="251" t="s">
        <v>169</v>
      </c>
      <c r="G156" s="248"/>
      <c r="H156" s="252">
        <v>118.31999999999999</v>
      </c>
      <c r="I156" s="253"/>
      <c r="J156" s="248"/>
      <c r="K156" s="248"/>
      <c r="L156" s="254"/>
      <c r="M156" s="255"/>
      <c r="N156" s="256"/>
      <c r="O156" s="256"/>
      <c r="P156" s="256"/>
      <c r="Q156" s="256"/>
      <c r="R156" s="256"/>
      <c r="S156" s="256"/>
      <c r="T156" s="25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8" t="s">
        <v>156</v>
      </c>
      <c r="AU156" s="258" t="s">
        <v>85</v>
      </c>
      <c r="AV156" s="13" t="s">
        <v>85</v>
      </c>
      <c r="AW156" s="13" t="s">
        <v>4</v>
      </c>
      <c r="AX156" s="13" t="s">
        <v>83</v>
      </c>
      <c r="AY156" s="258" t="s">
        <v>147</v>
      </c>
    </row>
    <row r="157" s="2" customFormat="1" ht="24.15" customHeight="1">
      <c r="A157" s="39"/>
      <c r="B157" s="40"/>
      <c r="C157" s="234" t="s">
        <v>154</v>
      </c>
      <c r="D157" s="234" t="s">
        <v>149</v>
      </c>
      <c r="E157" s="235" t="s">
        <v>170</v>
      </c>
      <c r="F157" s="236" t="s">
        <v>171</v>
      </c>
      <c r="G157" s="237" t="s">
        <v>152</v>
      </c>
      <c r="H157" s="238">
        <v>42</v>
      </c>
      <c r="I157" s="239"/>
      <c r="J157" s="240">
        <f>ROUND(I157*H157,2)</f>
        <v>0</v>
      </c>
      <c r="K157" s="236" t="s">
        <v>153</v>
      </c>
      <c r="L157" s="45"/>
      <c r="M157" s="241" t="s">
        <v>1</v>
      </c>
      <c r="N157" s="242" t="s">
        <v>40</v>
      </c>
      <c r="O157" s="92"/>
      <c r="P157" s="243">
        <f>O157*H157</f>
        <v>0</v>
      </c>
      <c r="Q157" s="243">
        <v>0</v>
      </c>
      <c r="R157" s="243">
        <f>Q157*H157</f>
        <v>0</v>
      </c>
      <c r="S157" s="243">
        <v>0</v>
      </c>
      <c r="T157" s="244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5" t="s">
        <v>154</v>
      </c>
      <c r="AT157" s="245" t="s">
        <v>149</v>
      </c>
      <c r="AU157" s="245" t="s">
        <v>85</v>
      </c>
      <c r="AY157" s="18" t="s">
        <v>147</v>
      </c>
      <c r="BE157" s="246">
        <f>IF(N157="základní",J157,0)</f>
        <v>0</v>
      </c>
      <c r="BF157" s="246">
        <f>IF(N157="snížená",J157,0)</f>
        <v>0</v>
      </c>
      <c r="BG157" s="246">
        <f>IF(N157="zákl. přenesená",J157,0)</f>
        <v>0</v>
      </c>
      <c r="BH157" s="246">
        <f>IF(N157="sníž. přenesená",J157,0)</f>
        <v>0</v>
      </c>
      <c r="BI157" s="246">
        <f>IF(N157="nulová",J157,0)</f>
        <v>0</v>
      </c>
      <c r="BJ157" s="18" t="s">
        <v>83</v>
      </c>
      <c r="BK157" s="246">
        <f>ROUND(I157*H157,2)</f>
        <v>0</v>
      </c>
      <c r="BL157" s="18" t="s">
        <v>154</v>
      </c>
      <c r="BM157" s="245" t="s">
        <v>172</v>
      </c>
    </row>
    <row r="158" s="13" customFormat="1">
      <c r="A158" s="13"/>
      <c r="B158" s="247"/>
      <c r="C158" s="248"/>
      <c r="D158" s="249" t="s">
        <v>156</v>
      </c>
      <c r="E158" s="250" t="s">
        <v>1</v>
      </c>
      <c r="F158" s="251" t="s">
        <v>173</v>
      </c>
      <c r="G158" s="248"/>
      <c r="H158" s="252">
        <v>42</v>
      </c>
      <c r="I158" s="253"/>
      <c r="J158" s="248"/>
      <c r="K158" s="248"/>
      <c r="L158" s="254"/>
      <c r="M158" s="255"/>
      <c r="N158" s="256"/>
      <c r="O158" s="256"/>
      <c r="P158" s="256"/>
      <c r="Q158" s="256"/>
      <c r="R158" s="256"/>
      <c r="S158" s="256"/>
      <c r="T158" s="25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8" t="s">
        <v>156</v>
      </c>
      <c r="AU158" s="258" t="s">
        <v>85</v>
      </c>
      <c r="AV158" s="13" t="s">
        <v>85</v>
      </c>
      <c r="AW158" s="13" t="s">
        <v>32</v>
      </c>
      <c r="AX158" s="13" t="s">
        <v>83</v>
      </c>
      <c r="AY158" s="258" t="s">
        <v>147</v>
      </c>
    </row>
    <row r="159" s="12" customFormat="1" ht="22.8" customHeight="1">
      <c r="A159" s="12"/>
      <c r="B159" s="218"/>
      <c r="C159" s="219"/>
      <c r="D159" s="220" t="s">
        <v>74</v>
      </c>
      <c r="E159" s="232" t="s">
        <v>163</v>
      </c>
      <c r="F159" s="232" t="s">
        <v>174</v>
      </c>
      <c r="G159" s="219"/>
      <c r="H159" s="219"/>
      <c r="I159" s="222"/>
      <c r="J159" s="233">
        <f>BK159</f>
        <v>0</v>
      </c>
      <c r="K159" s="219"/>
      <c r="L159" s="224"/>
      <c r="M159" s="225"/>
      <c r="N159" s="226"/>
      <c r="O159" s="226"/>
      <c r="P159" s="227">
        <f>SUM(P160:P165)</f>
        <v>0</v>
      </c>
      <c r="Q159" s="226"/>
      <c r="R159" s="227">
        <f>SUM(R160:R165)</f>
        <v>118.59635000000002</v>
      </c>
      <c r="S159" s="226"/>
      <c r="T159" s="228">
        <f>SUM(T160:T165)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9" t="s">
        <v>83</v>
      </c>
      <c r="AT159" s="230" t="s">
        <v>74</v>
      </c>
      <c r="AU159" s="230" t="s">
        <v>83</v>
      </c>
      <c r="AY159" s="229" t="s">
        <v>147</v>
      </c>
      <c r="BK159" s="231">
        <f>SUM(BK160:BK165)</f>
        <v>0</v>
      </c>
    </row>
    <row r="160" s="2" customFormat="1" ht="24.15" customHeight="1">
      <c r="A160" s="39"/>
      <c r="B160" s="40"/>
      <c r="C160" s="234" t="s">
        <v>175</v>
      </c>
      <c r="D160" s="234" t="s">
        <v>149</v>
      </c>
      <c r="E160" s="235" t="s">
        <v>176</v>
      </c>
      <c r="F160" s="236" t="s">
        <v>177</v>
      </c>
      <c r="G160" s="237" t="s">
        <v>152</v>
      </c>
      <c r="H160" s="238">
        <v>4.5</v>
      </c>
      <c r="I160" s="239"/>
      <c r="J160" s="240">
        <f>ROUND(I160*H160,2)</f>
        <v>0</v>
      </c>
      <c r="K160" s="236" t="s">
        <v>153</v>
      </c>
      <c r="L160" s="45"/>
      <c r="M160" s="241" t="s">
        <v>1</v>
      </c>
      <c r="N160" s="242" t="s">
        <v>40</v>
      </c>
      <c r="O160" s="92"/>
      <c r="P160" s="243">
        <f>O160*H160</f>
        <v>0</v>
      </c>
      <c r="Q160" s="243">
        <v>1.8775</v>
      </c>
      <c r="R160" s="243">
        <f>Q160*H160</f>
        <v>8.4487500000000004</v>
      </c>
      <c r="S160" s="243">
        <v>0</v>
      </c>
      <c r="T160" s="244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5" t="s">
        <v>154</v>
      </c>
      <c r="AT160" s="245" t="s">
        <v>149</v>
      </c>
      <c r="AU160" s="245" t="s">
        <v>85</v>
      </c>
      <c r="AY160" s="18" t="s">
        <v>147</v>
      </c>
      <c r="BE160" s="246">
        <f>IF(N160="základní",J160,0)</f>
        <v>0</v>
      </c>
      <c r="BF160" s="246">
        <f>IF(N160="snížená",J160,0)</f>
        <v>0</v>
      </c>
      <c r="BG160" s="246">
        <f>IF(N160="zákl. přenesená",J160,0)</f>
        <v>0</v>
      </c>
      <c r="BH160" s="246">
        <f>IF(N160="sníž. přenesená",J160,0)</f>
        <v>0</v>
      </c>
      <c r="BI160" s="246">
        <f>IF(N160="nulová",J160,0)</f>
        <v>0</v>
      </c>
      <c r="BJ160" s="18" t="s">
        <v>83</v>
      </c>
      <c r="BK160" s="246">
        <f>ROUND(I160*H160,2)</f>
        <v>0</v>
      </c>
      <c r="BL160" s="18" t="s">
        <v>154</v>
      </c>
      <c r="BM160" s="245" t="s">
        <v>178</v>
      </c>
    </row>
    <row r="161" s="13" customFormat="1">
      <c r="A161" s="13"/>
      <c r="B161" s="247"/>
      <c r="C161" s="248"/>
      <c r="D161" s="249" t="s">
        <v>156</v>
      </c>
      <c r="E161" s="250" t="s">
        <v>1</v>
      </c>
      <c r="F161" s="251" t="s">
        <v>179</v>
      </c>
      <c r="G161" s="248"/>
      <c r="H161" s="252">
        <v>3.5</v>
      </c>
      <c r="I161" s="253"/>
      <c r="J161" s="248"/>
      <c r="K161" s="248"/>
      <c r="L161" s="254"/>
      <c r="M161" s="255"/>
      <c r="N161" s="256"/>
      <c r="O161" s="256"/>
      <c r="P161" s="256"/>
      <c r="Q161" s="256"/>
      <c r="R161" s="256"/>
      <c r="S161" s="256"/>
      <c r="T161" s="25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8" t="s">
        <v>156</v>
      </c>
      <c r="AU161" s="258" t="s">
        <v>85</v>
      </c>
      <c r="AV161" s="13" t="s">
        <v>85</v>
      </c>
      <c r="AW161" s="13" t="s">
        <v>32</v>
      </c>
      <c r="AX161" s="13" t="s">
        <v>75</v>
      </c>
      <c r="AY161" s="258" t="s">
        <v>147</v>
      </c>
    </row>
    <row r="162" s="13" customFormat="1">
      <c r="A162" s="13"/>
      <c r="B162" s="247"/>
      <c r="C162" s="248"/>
      <c r="D162" s="249" t="s">
        <v>156</v>
      </c>
      <c r="E162" s="250" t="s">
        <v>1</v>
      </c>
      <c r="F162" s="251" t="s">
        <v>180</v>
      </c>
      <c r="G162" s="248"/>
      <c r="H162" s="252">
        <v>1</v>
      </c>
      <c r="I162" s="253"/>
      <c r="J162" s="248"/>
      <c r="K162" s="248"/>
      <c r="L162" s="254"/>
      <c r="M162" s="255"/>
      <c r="N162" s="256"/>
      <c r="O162" s="256"/>
      <c r="P162" s="256"/>
      <c r="Q162" s="256"/>
      <c r="R162" s="256"/>
      <c r="S162" s="256"/>
      <c r="T162" s="25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8" t="s">
        <v>156</v>
      </c>
      <c r="AU162" s="258" t="s">
        <v>85</v>
      </c>
      <c r="AV162" s="13" t="s">
        <v>85</v>
      </c>
      <c r="AW162" s="13" t="s">
        <v>32</v>
      </c>
      <c r="AX162" s="13" t="s">
        <v>75</v>
      </c>
      <c r="AY162" s="258" t="s">
        <v>147</v>
      </c>
    </row>
    <row r="163" s="14" customFormat="1">
      <c r="A163" s="14"/>
      <c r="B163" s="259"/>
      <c r="C163" s="260"/>
      <c r="D163" s="249" t="s">
        <v>156</v>
      </c>
      <c r="E163" s="261" t="s">
        <v>1</v>
      </c>
      <c r="F163" s="262" t="s">
        <v>159</v>
      </c>
      <c r="G163" s="260"/>
      <c r="H163" s="263">
        <v>4.5</v>
      </c>
      <c r="I163" s="264"/>
      <c r="J163" s="260"/>
      <c r="K163" s="260"/>
      <c r="L163" s="265"/>
      <c r="M163" s="266"/>
      <c r="N163" s="267"/>
      <c r="O163" s="267"/>
      <c r="P163" s="267"/>
      <c r="Q163" s="267"/>
      <c r="R163" s="267"/>
      <c r="S163" s="267"/>
      <c r="T163" s="26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9" t="s">
        <v>156</v>
      </c>
      <c r="AU163" s="269" t="s">
        <v>85</v>
      </c>
      <c r="AV163" s="14" t="s">
        <v>154</v>
      </c>
      <c r="AW163" s="14" t="s">
        <v>32</v>
      </c>
      <c r="AX163" s="14" t="s">
        <v>83</v>
      </c>
      <c r="AY163" s="269" t="s">
        <v>147</v>
      </c>
    </row>
    <row r="164" s="2" customFormat="1" ht="24.15" customHeight="1">
      <c r="A164" s="39"/>
      <c r="B164" s="40"/>
      <c r="C164" s="234" t="s">
        <v>181</v>
      </c>
      <c r="D164" s="234" t="s">
        <v>149</v>
      </c>
      <c r="E164" s="235" t="s">
        <v>182</v>
      </c>
      <c r="F164" s="236" t="s">
        <v>183</v>
      </c>
      <c r="G164" s="237" t="s">
        <v>184</v>
      </c>
      <c r="H164" s="238">
        <v>440</v>
      </c>
      <c r="I164" s="239"/>
      <c r="J164" s="240">
        <f>ROUND(I164*H164,2)</f>
        <v>0</v>
      </c>
      <c r="K164" s="236" t="s">
        <v>1</v>
      </c>
      <c r="L164" s="45"/>
      <c r="M164" s="241" t="s">
        <v>1</v>
      </c>
      <c r="N164" s="242" t="s">
        <v>40</v>
      </c>
      <c r="O164" s="92"/>
      <c r="P164" s="243">
        <f>O164*H164</f>
        <v>0</v>
      </c>
      <c r="Q164" s="243">
        <v>0.25024000000000002</v>
      </c>
      <c r="R164" s="243">
        <f>Q164*H164</f>
        <v>110.10560000000001</v>
      </c>
      <c r="S164" s="243">
        <v>0</v>
      </c>
      <c r="T164" s="244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5" t="s">
        <v>154</v>
      </c>
      <c r="AT164" s="245" t="s">
        <v>149</v>
      </c>
      <c r="AU164" s="245" t="s">
        <v>85</v>
      </c>
      <c r="AY164" s="18" t="s">
        <v>147</v>
      </c>
      <c r="BE164" s="246">
        <f>IF(N164="základní",J164,0)</f>
        <v>0</v>
      </c>
      <c r="BF164" s="246">
        <f>IF(N164="snížená",J164,0)</f>
        <v>0</v>
      </c>
      <c r="BG164" s="246">
        <f>IF(N164="zákl. přenesená",J164,0)</f>
        <v>0</v>
      </c>
      <c r="BH164" s="246">
        <f>IF(N164="sníž. přenesená",J164,0)</f>
        <v>0</v>
      </c>
      <c r="BI164" s="246">
        <f>IF(N164="nulová",J164,0)</f>
        <v>0</v>
      </c>
      <c r="BJ164" s="18" t="s">
        <v>83</v>
      </c>
      <c r="BK164" s="246">
        <f>ROUND(I164*H164,2)</f>
        <v>0</v>
      </c>
      <c r="BL164" s="18" t="s">
        <v>154</v>
      </c>
      <c r="BM164" s="245" t="s">
        <v>185</v>
      </c>
    </row>
    <row r="165" s="2" customFormat="1" ht="14.4" customHeight="1">
      <c r="A165" s="39"/>
      <c r="B165" s="40"/>
      <c r="C165" s="234" t="s">
        <v>186</v>
      </c>
      <c r="D165" s="234" t="s">
        <v>149</v>
      </c>
      <c r="E165" s="235" t="s">
        <v>187</v>
      </c>
      <c r="F165" s="236" t="s">
        <v>188</v>
      </c>
      <c r="G165" s="237" t="s">
        <v>189</v>
      </c>
      <c r="H165" s="238">
        <v>1</v>
      </c>
      <c r="I165" s="239"/>
      <c r="J165" s="240">
        <f>ROUND(I165*H165,2)</f>
        <v>0</v>
      </c>
      <c r="K165" s="236" t="s">
        <v>153</v>
      </c>
      <c r="L165" s="45"/>
      <c r="M165" s="241" t="s">
        <v>1</v>
      </c>
      <c r="N165" s="242" t="s">
        <v>40</v>
      </c>
      <c r="O165" s="92"/>
      <c r="P165" s="243">
        <f>O165*H165</f>
        <v>0</v>
      </c>
      <c r="Q165" s="243">
        <v>0.042000000000000003</v>
      </c>
      <c r="R165" s="243">
        <f>Q165*H165</f>
        <v>0.042000000000000003</v>
      </c>
      <c r="S165" s="243">
        <v>0</v>
      </c>
      <c r="T165" s="244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5" t="s">
        <v>154</v>
      </c>
      <c r="AT165" s="245" t="s">
        <v>149</v>
      </c>
      <c r="AU165" s="245" t="s">
        <v>85</v>
      </c>
      <c r="AY165" s="18" t="s">
        <v>147</v>
      </c>
      <c r="BE165" s="246">
        <f>IF(N165="základní",J165,0)</f>
        <v>0</v>
      </c>
      <c r="BF165" s="246">
        <f>IF(N165="snížená",J165,0)</f>
        <v>0</v>
      </c>
      <c r="BG165" s="246">
        <f>IF(N165="zákl. přenesená",J165,0)</f>
        <v>0</v>
      </c>
      <c r="BH165" s="246">
        <f>IF(N165="sníž. přenesená",J165,0)</f>
        <v>0</v>
      </c>
      <c r="BI165" s="246">
        <f>IF(N165="nulová",J165,0)</f>
        <v>0</v>
      </c>
      <c r="BJ165" s="18" t="s">
        <v>83</v>
      </c>
      <c r="BK165" s="246">
        <f>ROUND(I165*H165,2)</f>
        <v>0</v>
      </c>
      <c r="BL165" s="18" t="s">
        <v>154</v>
      </c>
      <c r="BM165" s="245" t="s">
        <v>190</v>
      </c>
    </row>
    <row r="166" s="12" customFormat="1" ht="22.8" customHeight="1">
      <c r="A166" s="12"/>
      <c r="B166" s="218"/>
      <c r="C166" s="219"/>
      <c r="D166" s="220" t="s">
        <v>74</v>
      </c>
      <c r="E166" s="232" t="s">
        <v>154</v>
      </c>
      <c r="F166" s="232" t="s">
        <v>191</v>
      </c>
      <c r="G166" s="219"/>
      <c r="H166" s="219"/>
      <c r="I166" s="222"/>
      <c r="J166" s="233">
        <f>BK166</f>
        <v>0</v>
      </c>
      <c r="K166" s="219"/>
      <c r="L166" s="224"/>
      <c r="M166" s="225"/>
      <c r="N166" s="226"/>
      <c r="O166" s="226"/>
      <c r="P166" s="227">
        <f>SUM(P167:P175)</f>
        <v>0</v>
      </c>
      <c r="Q166" s="226"/>
      <c r="R166" s="227">
        <f>SUM(R167:R175)</f>
        <v>24.569175599999994</v>
      </c>
      <c r="S166" s="226"/>
      <c r="T166" s="228">
        <f>SUM(T167:T175)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9" t="s">
        <v>83</v>
      </c>
      <c r="AT166" s="230" t="s">
        <v>74</v>
      </c>
      <c r="AU166" s="230" t="s">
        <v>83</v>
      </c>
      <c r="AY166" s="229" t="s">
        <v>147</v>
      </c>
      <c r="BK166" s="231">
        <f>SUM(BK167:BK175)</f>
        <v>0</v>
      </c>
    </row>
    <row r="167" s="2" customFormat="1" ht="14.4" customHeight="1">
      <c r="A167" s="39"/>
      <c r="B167" s="40"/>
      <c r="C167" s="234" t="s">
        <v>192</v>
      </c>
      <c r="D167" s="234" t="s">
        <v>149</v>
      </c>
      <c r="E167" s="235" t="s">
        <v>193</v>
      </c>
      <c r="F167" s="236" t="s">
        <v>194</v>
      </c>
      <c r="G167" s="237" t="s">
        <v>152</v>
      </c>
      <c r="H167" s="238">
        <v>9</v>
      </c>
      <c r="I167" s="239"/>
      <c r="J167" s="240">
        <f>ROUND(I167*H167,2)</f>
        <v>0</v>
      </c>
      <c r="K167" s="236" t="s">
        <v>153</v>
      </c>
      <c r="L167" s="45"/>
      <c r="M167" s="241" t="s">
        <v>1</v>
      </c>
      <c r="N167" s="242" t="s">
        <v>40</v>
      </c>
      <c r="O167" s="92"/>
      <c r="P167" s="243">
        <f>O167*H167</f>
        <v>0</v>
      </c>
      <c r="Q167" s="243">
        <v>2.4533999999999998</v>
      </c>
      <c r="R167" s="243">
        <f>Q167*H167</f>
        <v>22.080599999999997</v>
      </c>
      <c r="S167" s="243">
        <v>0</v>
      </c>
      <c r="T167" s="244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5" t="s">
        <v>154</v>
      </c>
      <c r="AT167" s="245" t="s">
        <v>149</v>
      </c>
      <c r="AU167" s="245" t="s">
        <v>85</v>
      </c>
      <c r="AY167" s="18" t="s">
        <v>147</v>
      </c>
      <c r="BE167" s="246">
        <f>IF(N167="základní",J167,0)</f>
        <v>0</v>
      </c>
      <c r="BF167" s="246">
        <f>IF(N167="snížená",J167,0)</f>
        <v>0</v>
      </c>
      <c r="BG167" s="246">
        <f>IF(N167="zákl. přenesená",J167,0)</f>
        <v>0</v>
      </c>
      <c r="BH167" s="246">
        <f>IF(N167="sníž. přenesená",J167,0)</f>
        <v>0</v>
      </c>
      <c r="BI167" s="246">
        <f>IF(N167="nulová",J167,0)</f>
        <v>0</v>
      </c>
      <c r="BJ167" s="18" t="s">
        <v>83</v>
      </c>
      <c r="BK167" s="246">
        <f>ROUND(I167*H167,2)</f>
        <v>0</v>
      </c>
      <c r="BL167" s="18" t="s">
        <v>154</v>
      </c>
      <c r="BM167" s="245" t="s">
        <v>195</v>
      </c>
    </row>
    <row r="168" s="2" customFormat="1" ht="14.4" customHeight="1">
      <c r="A168" s="39"/>
      <c r="B168" s="40"/>
      <c r="C168" s="234" t="s">
        <v>196</v>
      </c>
      <c r="D168" s="234" t="s">
        <v>149</v>
      </c>
      <c r="E168" s="235" t="s">
        <v>197</v>
      </c>
      <c r="F168" s="236" t="s">
        <v>198</v>
      </c>
      <c r="G168" s="237" t="s">
        <v>184</v>
      </c>
      <c r="H168" s="238">
        <v>220</v>
      </c>
      <c r="I168" s="239"/>
      <c r="J168" s="240">
        <f>ROUND(I168*H168,2)</f>
        <v>0</v>
      </c>
      <c r="K168" s="236" t="s">
        <v>153</v>
      </c>
      <c r="L168" s="45"/>
      <c r="M168" s="241" t="s">
        <v>1</v>
      </c>
      <c r="N168" s="242" t="s">
        <v>40</v>
      </c>
      <c r="O168" s="92"/>
      <c r="P168" s="243">
        <f>O168*H168</f>
        <v>0</v>
      </c>
      <c r="Q168" s="243">
        <v>0.0057600000000000004</v>
      </c>
      <c r="R168" s="243">
        <f>Q168*H168</f>
        <v>1.2672000000000001</v>
      </c>
      <c r="S168" s="243">
        <v>0</v>
      </c>
      <c r="T168" s="244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5" t="s">
        <v>154</v>
      </c>
      <c r="AT168" s="245" t="s">
        <v>149</v>
      </c>
      <c r="AU168" s="245" t="s">
        <v>85</v>
      </c>
      <c r="AY168" s="18" t="s">
        <v>147</v>
      </c>
      <c r="BE168" s="246">
        <f>IF(N168="základní",J168,0)</f>
        <v>0</v>
      </c>
      <c r="BF168" s="246">
        <f>IF(N168="snížená",J168,0)</f>
        <v>0</v>
      </c>
      <c r="BG168" s="246">
        <f>IF(N168="zákl. přenesená",J168,0)</f>
        <v>0</v>
      </c>
      <c r="BH168" s="246">
        <f>IF(N168="sníž. přenesená",J168,0)</f>
        <v>0</v>
      </c>
      <c r="BI168" s="246">
        <f>IF(N168="nulová",J168,0)</f>
        <v>0</v>
      </c>
      <c r="BJ168" s="18" t="s">
        <v>83</v>
      </c>
      <c r="BK168" s="246">
        <f>ROUND(I168*H168,2)</f>
        <v>0</v>
      </c>
      <c r="BL168" s="18" t="s">
        <v>154</v>
      </c>
      <c r="BM168" s="245" t="s">
        <v>199</v>
      </c>
    </row>
    <row r="169" s="2" customFormat="1" ht="14.4" customHeight="1">
      <c r="A169" s="39"/>
      <c r="B169" s="40"/>
      <c r="C169" s="234" t="s">
        <v>200</v>
      </c>
      <c r="D169" s="234" t="s">
        <v>149</v>
      </c>
      <c r="E169" s="235" t="s">
        <v>201</v>
      </c>
      <c r="F169" s="236" t="s">
        <v>202</v>
      </c>
      <c r="G169" s="237" t="s">
        <v>184</v>
      </c>
      <c r="H169" s="238">
        <v>220</v>
      </c>
      <c r="I169" s="239"/>
      <c r="J169" s="240">
        <f>ROUND(I169*H169,2)</f>
        <v>0</v>
      </c>
      <c r="K169" s="236" t="s">
        <v>153</v>
      </c>
      <c r="L169" s="45"/>
      <c r="M169" s="241" t="s">
        <v>1</v>
      </c>
      <c r="N169" s="242" t="s">
        <v>40</v>
      </c>
      <c r="O169" s="92"/>
      <c r="P169" s="243">
        <f>O169*H169</f>
        <v>0</v>
      </c>
      <c r="Q169" s="243">
        <v>0</v>
      </c>
      <c r="R169" s="243">
        <f>Q169*H169</f>
        <v>0</v>
      </c>
      <c r="S169" s="243">
        <v>0</v>
      </c>
      <c r="T169" s="244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5" t="s">
        <v>154</v>
      </c>
      <c r="AT169" s="245" t="s">
        <v>149</v>
      </c>
      <c r="AU169" s="245" t="s">
        <v>85</v>
      </c>
      <c r="AY169" s="18" t="s">
        <v>147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18" t="s">
        <v>83</v>
      </c>
      <c r="BK169" s="246">
        <f>ROUND(I169*H169,2)</f>
        <v>0</v>
      </c>
      <c r="BL169" s="18" t="s">
        <v>154</v>
      </c>
      <c r="BM169" s="245" t="s">
        <v>203</v>
      </c>
    </row>
    <row r="170" s="2" customFormat="1" ht="24.15" customHeight="1">
      <c r="A170" s="39"/>
      <c r="B170" s="40"/>
      <c r="C170" s="234" t="s">
        <v>204</v>
      </c>
      <c r="D170" s="234" t="s">
        <v>149</v>
      </c>
      <c r="E170" s="235" t="s">
        <v>205</v>
      </c>
      <c r="F170" s="236" t="s">
        <v>206</v>
      </c>
      <c r="G170" s="237" t="s">
        <v>166</v>
      </c>
      <c r="H170" s="238">
        <v>1.1599999999999999</v>
      </c>
      <c r="I170" s="239"/>
      <c r="J170" s="240">
        <f>ROUND(I170*H170,2)</f>
        <v>0</v>
      </c>
      <c r="K170" s="236" t="s">
        <v>153</v>
      </c>
      <c r="L170" s="45"/>
      <c r="M170" s="241" t="s">
        <v>1</v>
      </c>
      <c r="N170" s="242" t="s">
        <v>40</v>
      </c>
      <c r="O170" s="92"/>
      <c r="P170" s="243">
        <f>O170*H170</f>
        <v>0</v>
      </c>
      <c r="Q170" s="243">
        <v>1.05291</v>
      </c>
      <c r="R170" s="243">
        <f>Q170*H170</f>
        <v>1.2213756</v>
      </c>
      <c r="S170" s="243">
        <v>0</v>
      </c>
      <c r="T170" s="244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5" t="s">
        <v>154</v>
      </c>
      <c r="AT170" s="245" t="s">
        <v>149</v>
      </c>
      <c r="AU170" s="245" t="s">
        <v>85</v>
      </c>
      <c r="AY170" s="18" t="s">
        <v>147</v>
      </c>
      <c r="BE170" s="246">
        <f>IF(N170="základní",J170,0)</f>
        <v>0</v>
      </c>
      <c r="BF170" s="246">
        <f>IF(N170="snížená",J170,0)</f>
        <v>0</v>
      </c>
      <c r="BG170" s="246">
        <f>IF(N170="zákl. přenesená",J170,0)</f>
        <v>0</v>
      </c>
      <c r="BH170" s="246">
        <f>IF(N170="sníž. přenesená",J170,0)</f>
        <v>0</v>
      </c>
      <c r="BI170" s="246">
        <f>IF(N170="nulová",J170,0)</f>
        <v>0</v>
      </c>
      <c r="BJ170" s="18" t="s">
        <v>83</v>
      </c>
      <c r="BK170" s="246">
        <f>ROUND(I170*H170,2)</f>
        <v>0</v>
      </c>
      <c r="BL170" s="18" t="s">
        <v>154</v>
      </c>
      <c r="BM170" s="245" t="s">
        <v>207</v>
      </c>
    </row>
    <row r="171" s="13" customFormat="1">
      <c r="A171" s="13"/>
      <c r="B171" s="247"/>
      <c r="C171" s="248"/>
      <c r="D171" s="249" t="s">
        <v>156</v>
      </c>
      <c r="E171" s="250" t="s">
        <v>1</v>
      </c>
      <c r="F171" s="251" t="s">
        <v>208</v>
      </c>
      <c r="G171" s="248"/>
      <c r="H171" s="252">
        <v>0.83199999999999996</v>
      </c>
      <c r="I171" s="253"/>
      <c r="J171" s="248"/>
      <c r="K171" s="248"/>
      <c r="L171" s="254"/>
      <c r="M171" s="255"/>
      <c r="N171" s="256"/>
      <c r="O171" s="256"/>
      <c r="P171" s="256"/>
      <c r="Q171" s="256"/>
      <c r="R171" s="256"/>
      <c r="S171" s="256"/>
      <c r="T171" s="25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8" t="s">
        <v>156</v>
      </c>
      <c r="AU171" s="258" t="s">
        <v>85</v>
      </c>
      <c r="AV171" s="13" t="s">
        <v>85</v>
      </c>
      <c r="AW171" s="13" t="s">
        <v>32</v>
      </c>
      <c r="AX171" s="13" t="s">
        <v>75</v>
      </c>
      <c r="AY171" s="258" t="s">
        <v>147</v>
      </c>
    </row>
    <row r="172" s="13" customFormat="1">
      <c r="A172" s="13"/>
      <c r="B172" s="247"/>
      <c r="C172" s="248"/>
      <c r="D172" s="249" t="s">
        <v>156</v>
      </c>
      <c r="E172" s="250" t="s">
        <v>1</v>
      </c>
      <c r="F172" s="251" t="s">
        <v>209</v>
      </c>
      <c r="G172" s="248"/>
      <c r="H172" s="252">
        <v>0.32800000000000001</v>
      </c>
      <c r="I172" s="253"/>
      <c r="J172" s="248"/>
      <c r="K172" s="248"/>
      <c r="L172" s="254"/>
      <c r="M172" s="255"/>
      <c r="N172" s="256"/>
      <c r="O172" s="256"/>
      <c r="P172" s="256"/>
      <c r="Q172" s="256"/>
      <c r="R172" s="256"/>
      <c r="S172" s="256"/>
      <c r="T172" s="25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8" t="s">
        <v>156</v>
      </c>
      <c r="AU172" s="258" t="s">
        <v>85</v>
      </c>
      <c r="AV172" s="13" t="s">
        <v>85</v>
      </c>
      <c r="AW172" s="13" t="s">
        <v>32</v>
      </c>
      <c r="AX172" s="13" t="s">
        <v>75</v>
      </c>
      <c r="AY172" s="258" t="s">
        <v>147</v>
      </c>
    </row>
    <row r="173" s="14" customFormat="1">
      <c r="A173" s="14"/>
      <c r="B173" s="259"/>
      <c r="C173" s="260"/>
      <c r="D173" s="249" t="s">
        <v>156</v>
      </c>
      <c r="E173" s="261" t="s">
        <v>1</v>
      </c>
      <c r="F173" s="262" t="s">
        <v>159</v>
      </c>
      <c r="G173" s="260"/>
      <c r="H173" s="263">
        <v>1.1599999999999999</v>
      </c>
      <c r="I173" s="264"/>
      <c r="J173" s="260"/>
      <c r="K173" s="260"/>
      <c r="L173" s="265"/>
      <c r="M173" s="266"/>
      <c r="N173" s="267"/>
      <c r="O173" s="267"/>
      <c r="P173" s="267"/>
      <c r="Q173" s="267"/>
      <c r="R173" s="267"/>
      <c r="S173" s="267"/>
      <c r="T173" s="26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9" t="s">
        <v>156</v>
      </c>
      <c r="AU173" s="269" t="s">
        <v>85</v>
      </c>
      <c r="AV173" s="14" t="s">
        <v>154</v>
      </c>
      <c r="AW173" s="14" t="s">
        <v>32</v>
      </c>
      <c r="AX173" s="14" t="s">
        <v>83</v>
      </c>
      <c r="AY173" s="269" t="s">
        <v>147</v>
      </c>
    </row>
    <row r="174" s="2" customFormat="1" ht="14.4" customHeight="1">
      <c r="A174" s="39"/>
      <c r="B174" s="40"/>
      <c r="C174" s="234" t="s">
        <v>210</v>
      </c>
      <c r="D174" s="234" t="s">
        <v>149</v>
      </c>
      <c r="E174" s="235" t="s">
        <v>211</v>
      </c>
      <c r="F174" s="236" t="s">
        <v>212</v>
      </c>
      <c r="G174" s="237" t="s">
        <v>152</v>
      </c>
      <c r="H174" s="238">
        <v>3</v>
      </c>
      <c r="I174" s="239"/>
      <c r="J174" s="240">
        <f>ROUND(I174*H174,2)</f>
        <v>0</v>
      </c>
      <c r="K174" s="236" t="s">
        <v>153</v>
      </c>
      <c r="L174" s="45"/>
      <c r="M174" s="241" t="s">
        <v>1</v>
      </c>
      <c r="N174" s="242" t="s">
        <v>40</v>
      </c>
      <c r="O174" s="92"/>
      <c r="P174" s="243">
        <f>O174*H174</f>
        <v>0</v>
      </c>
      <c r="Q174" s="243">
        <v>0</v>
      </c>
      <c r="R174" s="243">
        <f>Q174*H174</f>
        <v>0</v>
      </c>
      <c r="S174" s="243">
        <v>0</v>
      </c>
      <c r="T174" s="244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5" t="s">
        <v>154</v>
      </c>
      <c r="AT174" s="245" t="s">
        <v>149</v>
      </c>
      <c r="AU174" s="245" t="s">
        <v>85</v>
      </c>
      <c r="AY174" s="18" t="s">
        <v>147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18" t="s">
        <v>83</v>
      </c>
      <c r="BK174" s="246">
        <f>ROUND(I174*H174,2)</f>
        <v>0</v>
      </c>
      <c r="BL174" s="18" t="s">
        <v>154</v>
      </c>
      <c r="BM174" s="245" t="s">
        <v>213</v>
      </c>
    </row>
    <row r="175" s="13" customFormat="1">
      <c r="A175" s="13"/>
      <c r="B175" s="247"/>
      <c r="C175" s="248"/>
      <c r="D175" s="249" t="s">
        <v>156</v>
      </c>
      <c r="E175" s="250" t="s">
        <v>1</v>
      </c>
      <c r="F175" s="251" t="s">
        <v>214</v>
      </c>
      <c r="G175" s="248"/>
      <c r="H175" s="252">
        <v>3</v>
      </c>
      <c r="I175" s="253"/>
      <c r="J175" s="248"/>
      <c r="K175" s="248"/>
      <c r="L175" s="254"/>
      <c r="M175" s="255"/>
      <c r="N175" s="256"/>
      <c r="O175" s="256"/>
      <c r="P175" s="256"/>
      <c r="Q175" s="256"/>
      <c r="R175" s="256"/>
      <c r="S175" s="256"/>
      <c r="T175" s="25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8" t="s">
        <v>156</v>
      </c>
      <c r="AU175" s="258" t="s">
        <v>85</v>
      </c>
      <c r="AV175" s="13" t="s">
        <v>85</v>
      </c>
      <c r="AW175" s="13" t="s">
        <v>32</v>
      </c>
      <c r="AX175" s="13" t="s">
        <v>83</v>
      </c>
      <c r="AY175" s="258" t="s">
        <v>147</v>
      </c>
    </row>
    <row r="176" s="12" customFormat="1" ht="22.8" customHeight="1">
      <c r="A176" s="12"/>
      <c r="B176" s="218"/>
      <c r="C176" s="219"/>
      <c r="D176" s="220" t="s">
        <v>74</v>
      </c>
      <c r="E176" s="232" t="s">
        <v>181</v>
      </c>
      <c r="F176" s="232" t="s">
        <v>215</v>
      </c>
      <c r="G176" s="219"/>
      <c r="H176" s="219"/>
      <c r="I176" s="222"/>
      <c r="J176" s="233">
        <f>BK176</f>
        <v>0</v>
      </c>
      <c r="K176" s="219"/>
      <c r="L176" s="224"/>
      <c r="M176" s="225"/>
      <c r="N176" s="226"/>
      <c r="O176" s="226"/>
      <c r="P176" s="227">
        <f>SUM(P177:P268)</f>
        <v>0</v>
      </c>
      <c r="Q176" s="226"/>
      <c r="R176" s="227">
        <f>SUM(R177:R268)</f>
        <v>166.32190120000004</v>
      </c>
      <c r="S176" s="226"/>
      <c r="T176" s="228">
        <f>SUM(T177:T268)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29" t="s">
        <v>83</v>
      </c>
      <c r="AT176" s="230" t="s">
        <v>74</v>
      </c>
      <c r="AU176" s="230" t="s">
        <v>83</v>
      </c>
      <c r="AY176" s="229" t="s">
        <v>147</v>
      </c>
      <c r="BK176" s="231">
        <f>SUM(BK177:BK268)</f>
        <v>0</v>
      </c>
    </row>
    <row r="177" s="2" customFormat="1" ht="24.15" customHeight="1">
      <c r="A177" s="39"/>
      <c r="B177" s="40"/>
      <c r="C177" s="234" t="s">
        <v>216</v>
      </c>
      <c r="D177" s="234" t="s">
        <v>149</v>
      </c>
      <c r="E177" s="235" t="s">
        <v>217</v>
      </c>
      <c r="F177" s="236" t="s">
        <v>218</v>
      </c>
      <c r="G177" s="237" t="s">
        <v>184</v>
      </c>
      <c r="H177" s="238">
        <v>650</v>
      </c>
      <c r="I177" s="239"/>
      <c r="J177" s="240">
        <f>ROUND(I177*H177,2)</f>
        <v>0</v>
      </c>
      <c r="K177" s="236" t="s">
        <v>153</v>
      </c>
      <c r="L177" s="45"/>
      <c r="M177" s="241" t="s">
        <v>1</v>
      </c>
      <c r="N177" s="242" t="s">
        <v>40</v>
      </c>
      <c r="O177" s="92"/>
      <c r="P177" s="243">
        <f>O177*H177</f>
        <v>0</v>
      </c>
      <c r="Q177" s="243">
        <v>0.00025999999999999998</v>
      </c>
      <c r="R177" s="243">
        <f>Q177*H177</f>
        <v>0.16899999999999998</v>
      </c>
      <c r="S177" s="243">
        <v>0</v>
      </c>
      <c r="T177" s="244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5" t="s">
        <v>219</v>
      </c>
      <c r="AT177" s="245" t="s">
        <v>149</v>
      </c>
      <c r="AU177" s="245" t="s">
        <v>85</v>
      </c>
      <c r="AY177" s="18" t="s">
        <v>147</v>
      </c>
      <c r="BE177" s="246">
        <f>IF(N177="základní",J177,0)</f>
        <v>0</v>
      </c>
      <c r="BF177" s="246">
        <f>IF(N177="snížená",J177,0)</f>
        <v>0</v>
      </c>
      <c r="BG177" s="246">
        <f>IF(N177="zákl. přenesená",J177,0)</f>
        <v>0</v>
      </c>
      <c r="BH177" s="246">
        <f>IF(N177="sníž. přenesená",J177,0)</f>
        <v>0</v>
      </c>
      <c r="BI177" s="246">
        <f>IF(N177="nulová",J177,0)</f>
        <v>0</v>
      </c>
      <c r="BJ177" s="18" t="s">
        <v>83</v>
      </c>
      <c r="BK177" s="246">
        <f>ROUND(I177*H177,2)</f>
        <v>0</v>
      </c>
      <c r="BL177" s="18" t="s">
        <v>219</v>
      </c>
      <c r="BM177" s="245" t="s">
        <v>220</v>
      </c>
    </row>
    <row r="178" s="2" customFormat="1" ht="24.15" customHeight="1">
      <c r="A178" s="39"/>
      <c r="B178" s="40"/>
      <c r="C178" s="234" t="s">
        <v>221</v>
      </c>
      <c r="D178" s="234" t="s">
        <v>149</v>
      </c>
      <c r="E178" s="235" t="s">
        <v>222</v>
      </c>
      <c r="F178" s="236" t="s">
        <v>223</v>
      </c>
      <c r="G178" s="237" t="s">
        <v>184</v>
      </c>
      <c r="H178" s="238">
        <v>650</v>
      </c>
      <c r="I178" s="239"/>
      <c r="J178" s="240">
        <f>ROUND(I178*H178,2)</f>
        <v>0</v>
      </c>
      <c r="K178" s="236" t="s">
        <v>153</v>
      </c>
      <c r="L178" s="45"/>
      <c r="M178" s="241" t="s">
        <v>1</v>
      </c>
      <c r="N178" s="242" t="s">
        <v>40</v>
      </c>
      <c r="O178" s="92"/>
      <c r="P178" s="243">
        <f>O178*H178</f>
        <v>0</v>
      </c>
      <c r="Q178" s="243">
        <v>0.0030000000000000001</v>
      </c>
      <c r="R178" s="243">
        <f>Q178*H178</f>
        <v>1.95</v>
      </c>
      <c r="S178" s="243">
        <v>0</v>
      </c>
      <c r="T178" s="244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5" t="s">
        <v>154</v>
      </c>
      <c r="AT178" s="245" t="s">
        <v>149</v>
      </c>
      <c r="AU178" s="245" t="s">
        <v>85</v>
      </c>
      <c r="AY178" s="18" t="s">
        <v>147</v>
      </c>
      <c r="BE178" s="246">
        <f>IF(N178="základní",J178,0)</f>
        <v>0</v>
      </c>
      <c r="BF178" s="246">
        <f>IF(N178="snížená",J178,0)</f>
        <v>0</v>
      </c>
      <c r="BG178" s="246">
        <f>IF(N178="zákl. přenesená",J178,0)</f>
        <v>0</v>
      </c>
      <c r="BH178" s="246">
        <f>IF(N178="sníž. přenesená",J178,0)</f>
        <v>0</v>
      </c>
      <c r="BI178" s="246">
        <f>IF(N178="nulová",J178,0)</f>
        <v>0</v>
      </c>
      <c r="BJ178" s="18" t="s">
        <v>83</v>
      </c>
      <c r="BK178" s="246">
        <f>ROUND(I178*H178,2)</f>
        <v>0</v>
      </c>
      <c r="BL178" s="18" t="s">
        <v>154</v>
      </c>
      <c r="BM178" s="245" t="s">
        <v>224</v>
      </c>
    </row>
    <row r="179" s="2" customFormat="1" ht="24.15" customHeight="1">
      <c r="A179" s="39"/>
      <c r="B179" s="40"/>
      <c r="C179" s="234" t="s">
        <v>8</v>
      </c>
      <c r="D179" s="234" t="s">
        <v>149</v>
      </c>
      <c r="E179" s="235" t="s">
        <v>225</v>
      </c>
      <c r="F179" s="236" t="s">
        <v>226</v>
      </c>
      <c r="G179" s="237" t="s">
        <v>184</v>
      </c>
      <c r="H179" s="238">
        <v>650</v>
      </c>
      <c r="I179" s="239"/>
      <c r="J179" s="240">
        <f>ROUND(I179*H179,2)</f>
        <v>0</v>
      </c>
      <c r="K179" s="236" t="s">
        <v>153</v>
      </c>
      <c r="L179" s="45"/>
      <c r="M179" s="241" t="s">
        <v>1</v>
      </c>
      <c r="N179" s="242" t="s">
        <v>40</v>
      </c>
      <c r="O179" s="92"/>
      <c r="P179" s="243">
        <f>O179*H179</f>
        <v>0</v>
      </c>
      <c r="Q179" s="243">
        <v>0.017000000000000001</v>
      </c>
      <c r="R179" s="243">
        <f>Q179*H179</f>
        <v>11.050000000000001</v>
      </c>
      <c r="S179" s="243">
        <v>0</v>
      </c>
      <c r="T179" s="244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5" t="s">
        <v>154</v>
      </c>
      <c r="AT179" s="245" t="s">
        <v>149</v>
      </c>
      <c r="AU179" s="245" t="s">
        <v>85</v>
      </c>
      <c r="AY179" s="18" t="s">
        <v>147</v>
      </c>
      <c r="BE179" s="246">
        <f>IF(N179="základní",J179,0)</f>
        <v>0</v>
      </c>
      <c r="BF179" s="246">
        <f>IF(N179="snížená",J179,0)</f>
        <v>0</v>
      </c>
      <c r="BG179" s="246">
        <f>IF(N179="zákl. přenesená",J179,0)</f>
        <v>0</v>
      </c>
      <c r="BH179" s="246">
        <f>IF(N179="sníž. přenesená",J179,0)</f>
        <v>0</v>
      </c>
      <c r="BI179" s="246">
        <f>IF(N179="nulová",J179,0)</f>
        <v>0</v>
      </c>
      <c r="BJ179" s="18" t="s">
        <v>83</v>
      </c>
      <c r="BK179" s="246">
        <f>ROUND(I179*H179,2)</f>
        <v>0</v>
      </c>
      <c r="BL179" s="18" t="s">
        <v>154</v>
      </c>
      <c r="BM179" s="245" t="s">
        <v>227</v>
      </c>
    </row>
    <row r="180" s="2" customFormat="1" ht="24.15" customHeight="1">
      <c r="A180" s="39"/>
      <c r="B180" s="40"/>
      <c r="C180" s="234" t="s">
        <v>219</v>
      </c>
      <c r="D180" s="234" t="s">
        <v>149</v>
      </c>
      <c r="E180" s="235" t="s">
        <v>228</v>
      </c>
      <c r="F180" s="236" t="s">
        <v>229</v>
      </c>
      <c r="G180" s="237" t="s">
        <v>184</v>
      </c>
      <c r="H180" s="238">
        <v>2660</v>
      </c>
      <c r="I180" s="239"/>
      <c r="J180" s="240">
        <f>ROUND(I180*H180,2)</f>
        <v>0</v>
      </c>
      <c r="K180" s="236" t="s">
        <v>153</v>
      </c>
      <c r="L180" s="45"/>
      <c r="M180" s="241" t="s">
        <v>1</v>
      </c>
      <c r="N180" s="242" t="s">
        <v>40</v>
      </c>
      <c r="O180" s="92"/>
      <c r="P180" s="243">
        <f>O180*H180</f>
        <v>0</v>
      </c>
      <c r="Q180" s="243">
        <v>0.00025999999999999998</v>
      </c>
      <c r="R180" s="243">
        <f>Q180*H180</f>
        <v>0.69159999999999999</v>
      </c>
      <c r="S180" s="243">
        <v>0</v>
      </c>
      <c r="T180" s="244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5" t="s">
        <v>154</v>
      </c>
      <c r="AT180" s="245" t="s">
        <v>149</v>
      </c>
      <c r="AU180" s="245" t="s">
        <v>85</v>
      </c>
      <c r="AY180" s="18" t="s">
        <v>147</v>
      </c>
      <c r="BE180" s="246">
        <f>IF(N180="základní",J180,0)</f>
        <v>0</v>
      </c>
      <c r="BF180" s="246">
        <f>IF(N180="snížená",J180,0)</f>
        <v>0</v>
      </c>
      <c r="BG180" s="246">
        <f>IF(N180="zákl. přenesená",J180,0)</f>
        <v>0</v>
      </c>
      <c r="BH180" s="246">
        <f>IF(N180="sníž. přenesená",J180,0)</f>
        <v>0</v>
      </c>
      <c r="BI180" s="246">
        <f>IF(N180="nulová",J180,0)</f>
        <v>0</v>
      </c>
      <c r="BJ180" s="18" t="s">
        <v>83</v>
      </c>
      <c r="BK180" s="246">
        <f>ROUND(I180*H180,2)</f>
        <v>0</v>
      </c>
      <c r="BL180" s="18" t="s">
        <v>154</v>
      </c>
      <c r="BM180" s="245" t="s">
        <v>230</v>
      </c>
    </row>
    <row r="181" s="2" customFormat="1" ht="24.15" customHeight="1">
      <c r="A181" s="39"/>
      <c r="B181" s="40"/>
      <c r="C181" s="234" t="s">
        <v>231</v>
      </c>
      <c r="D181" s="234" t="s">
        <v>149</v>
      </c>
      <c r="E181" s="235" t="s">
        <v>232</v>
      </c>
      <c r="F181" s="236" t="s">
        <v>233</v>
      </c>
      <c r="G181" s="237" t="s">
        <v>184</v>
      </c>
      <c r="H181" s="238">
        <v>9</v>
      </c>
      <c r="I181" s="239"/>
      <c r="J181" s="240">
        <f>ROUND(I181*H181,2)</f>
        <v>0</v>
      </c>
      <c r="K181" s="236" t="s">
        <v>153</v>
      </c>
      <c r="L181" s="45"/>
      <c r="M181" s="241" t="s">
        <v>1</v>
      </c>
      <c r="N181" s="242" t="s">
        <v>40</v>
      </c>
      <c r="O181" s="92"/>
      <c r="P181" s="243">
        <f>O181*H181</f>
        <v>0</v>
      </c>
      <c r="Q181" s="243">
        <v>0.020480000000000002</v>
      </c>
      <c r="R181" s="243">
        <f>Q181*H181</f>
        <v>0.18432000000000001</v>
      </c>
      <c r="S181" s="243">
        <v>0</v>
      </c>
      <c r="T181" s="244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5" t="s">
        <v>154</v>
      </c>
      <c r="AT181" s="245" t="s">
        <v>149</v>
      </c>
      <c r="AU181" s="245" t="s">
        <v>85</v>
      </c>
      <c r="AY181" s="18" t="s">
        <v>147</v>
      </c>
      <c r="BE181" s="246">
        <f>IF(N181="základní",J181,0)</f>
        <v>0</v>
      </c>
      <c r="BF181" s="246">
        <f>IF(N181="snížená",J181,0)</f>
        <v>0</v>
      </c>
      <c r="BG181" s="246">
        <f>IF(N181="zákl. přenesená",J181,0)</f>
        <v>0</v>
      </c>
      <c r="BH181" s="246">
        <f>IF(N181="sníž. přenesená",J181,0)</f>
        <v>0</v>
      </c>
      <c r="BI181" s="246">
        <f>IF(N181="nulová",J181,0)</f>
        <v>0</v>
      </c>
      <c r="BJ181" s="18" t="s">
        <v>83</v>
      </c>
      <c r="BK181" s="246">
        <f>ROUND(I181*H181,2)</f>
        <v>0</v>
      </c>
      <c r="BL181" s="18" t="s">
        <v>154</v>
      </c>
      <c r="BM181" s="245" t="s">
        <v>234</v>
      </c>
    </row>
    <row r="182" s="13" customFormat="1">
      <c r="A182" s="13"/>
      <c r="B182" s="247"/>
      <c r="C182" s="248"/>
      <c r="D182" s="249" t="s">
        <v>156</v>
      </c>
      <c r="E182" s="250" t="s">
        <v>1</v>
      </c>
      <c r="F182" s="251" t="s">
        <v>235</v>
      </c>
      <c r="G182" s="248"/>
      <c r="H182" s="252">
        <v>7</v>
      </c>
      <c r="I182" s="253"/>
      <c r="J182" s="248"/>
      <c r="K182" s="248"/>
      <c r="L182" s="254"/>
      <c r="M182" s="255"/>
      <c r="N182" s="256"/>
      <c r="O182" s="256"/>
      <c r="P182" s="256"/>
      <c r="Q182" s="256"/>
      <c r="R182" s="256"/>
      <c r="S182" s="256"/>
      <c r="T182" s="25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8" t="s">
        <v>156</v>
      </c>
      <c r="AU182" s="258" t="s">
        <v>85</v>
      </c>
      <c r="AV182" s="13" t="s">
        <v>85</v>
      </c>
      <c r="AW182" s="13" t="s">
        <v>32</v>
      </c>
      <c r="AX182" s="13" t="s">
        <v>75</v>
      </c>
      <c r="AY182" s="258" t="s">
        <v>147</v>
      </c>
    </row>
    <row r="183" s="13" customFormat="1">
      <c r="A183" s="13"/>
      <c r="B183" s="247"/>
      <c r="C183" s="248"/>
      <c r="D183" s="249" t="s">
        <v>156</v>
      </c>
      <c r="E183" s="250" t="s">
        <v>1</v>
      </c>
      <c r="F183" s="251" t="s">
        <v>236</v>
      </c>
      <c r="G183" s="248"/>
      <c r="H183" s="252">
        <v>2</v>
      </c>
      <c r="I183" s="253"/>
      <c r="J183" s="248"/>
      <c r="K183" s="248"/>
      <c r="L183" s="254"/>
      <c r="M183" s="255"/>
      <c r="N183" s="256"/>
      <c r="O183" s="256"/>
      <c r="P183" s="256"/>
      <c r="Q183" s="256"/>
      <c r="R183" s="256"/>
      <c r="S183" s="256"/>
      <c r="T183" s="25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8" t="s">
        <v>156</v>
      </c>
      <c r="AU183" s="258" t="s">
        <v>85</v>
      </c>
      <c r="AV183" s="13" t="s">
        <v>85</v>
      </c>
      <c r="AW183" s="13" t="s">
        <v>32</v>
      </c>
      <c r="AX183" s="13" t="s">
        <v>75</v>
      </c>
      <c r="AY183" s="258" t="s">
        <v>147</v>
      </c>
    </row>
    <row r="184" s="14" customFormat="1">
      <c r="A184" s="14"/>
      <c r="B184" s="259"/>
      <c r="C184" s="260"/>
      <c r="D184" s="249" t="s">
        <v>156</v>
      </c>
      <c r="E184" s="261" t="s">
        <v>1</v>
      </c>
      <c r="F184" s="262" t="s">
        <v>159</v>
      </c>
      <c r="G184" s="260"/>
      <c r="H184" s="263">
        <v>9</v>
      </c>
      <c r="I184" s="264"/>
      <c r="J184" s="260"/>
      <c r="K184" s="260"/>
      <c r="L184" s="265"/>
      <c r="M184" s="266"/>
      <c r="N184" s="267"/>
      <c r="O184" s="267"/>
      <c r="P184" s="267"/>
      <c r="Q184" s="267"/>
      <c r="R184" s="267"/>
      <c r="S184" s="267"/>
      <c r="T184" s="268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9" t="s">
        <v>156</v>
      </c>
      <c r="AU184" s="269" t="s">
        <v>85</v>
      </c>
      <c r="AV184" s="14" t="s">
        <v>154</v>
      </c>
      <c r="AW184" s="14" t="s">
        <v>32</v>
      </c>
      <c r="AX184" s="14" t="s">
        <v>83</v>
      </c>
      <c r="AY184" s="269" t="s">
        <v>147</v>
      </c>
    </row>
    <row r="185" s="2" customFormat="1" ht="24.15" customHeight="1">
      <c r="A185" s="39"/>
      <c r="B185" s="40"/>
      <c r="C185" s="234" t="s">
        <v>237</v>
      </c>
      <c r="D185" s="234" t="s">
        <v>149</v>
      </c>
      <c r="E185" s="235" t="s">
        <v>238</v>
      </c>
      <c r="F185" s="236" t="s">
        <v>239</v>
      </c>
      <c r="G185" s="237" t="s">
        <v>184</v>
      </c>
      <c r="H185" s="238">
        <v>2660</v>
      </c>
      <c r="I185" s="239"/>
      <c r="J185" s="240">
        <f>ROUND(I185*H185,2)</f>
        <v>0</v>
      </c>
      <c r="K185" s="236" t="s">
        <v>153</v>
      </c>
      <c r="L185" s="45"/>
      <c r="M185" s="241" t="s">
        <v>1</v>
      </c>
      <c r="N185" s="242" t="s">
        <v>40</v>
      </c>
      <c r="O185" s="92"/>
      <c r="P185" s="243">
        <f>O185*H185</f>
        <v>0</v>
      </c>
      <c r="Q185" s="243">
        <v>0.0030000000000000001</v>
      </c>
      <c r="R185" s="243">
        <f>Q185*H185</f>
        <v>7.9800000000000004</v>
      </c>
      <c r="S185" s="243">
        <v>0</v>
      </c>
      <c r="T185" s="244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5" t="s">
        <v>154</v>
      </c>
      <c r="AT185" s="245" t="s">
        <v>149</v>
      </c>
      <c r="AU185" s="245" t="s">
        <v>85</v>
      </c>
      <c r="AY185" s="18" t="s">
        <v>147</v>
      </c>
      <c r="BE185" s="246">
        <f>IF(N185="základní",J185,0)</f>
        <v>0</v>
      </c>
      <c r="BF185" s="246">
        <f>IF(N185="snížená",J185,0)</f>
        <v>0</v>
      </c>
      <c r="BG185" s="246">
        <f>IF(N185="zákl. přenesená",J185,0)</f>
        <v>0</v>
      </c>
      <c r="BH185" s="246">
        <f>IF(N185="sníž. přenesená",J185,0)</f>
        <v>0</v>
      </c>
      <c r="BI185" s="246">
        <f>IF(N185="nulová",J185,0)</f>
        <v>0</v>
      </c>
      <c r="BJ185" s="18" t="s">
        <v>83</v>
      </c>
      <c r="BK185" s="246">
        <f>ROUND(I185*H185,2)</f>
        <v>0</v>
      </c>
      <c r="BL185" s="18" t="s">
        <v>154</v>
      </c>
      <c r="BM185" s="245" t="s">
        <v>240</v>
      </c>
    </row>
    <row r="186" s="2" customFormat="1" ht="24.15" customHeight="1">
      <c r="A186" s="39"/>
      <c r="B186" s="40"/>
      <c r="C186" s="234" t="s">
        <v>241</v>
      </c>
      <c r="D186" s="234" t="s">
        <v>149</v>
      </c>
      <c r="E186" s="235" t="s">
        <v>242</v>
      </c>
      <c r="F186" s="236" t="s">
        <v>243</v>
      </c>
      <c r="G186" s="237" t="s">
        <v>189</v>
      </c>
      <c r="H186" s="238">
        <v>9</v>
      </c>
      <c r="I186" s="239"/>
      <c r="J186" s="240">
        <f>ROUND(I186*H186,2)</f>
        <v>0</v>
      </c>
      <c r="K186" s="236" t="s">
        <v>153</v>
      </c>
      <c r="L186" s="45"/>
      <c r="M186" s="241" t="s">
        <v>1</v>
      </c>
      <c r="N186" s="242" t="s">
        <v>40</v>
      </c>
      <c r="O186" s="92"/>
      <c r="P186" s="243">
        <f>O186*H186</f>
        <v>0</v>
      </c>
      <c r="Q186" s="243">
        <v>0.041500000000000002</v>
      </c>
      <c r="R186" s="243">
        <f>Q186*H186</f>
        <v>0.3735</v>
      </c>
      <c r="S186" s="243">
        <v>0</v>
      </c>
      <c r="T186" s="244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5" t="s">
        <v>154</v>
      </c>
      <c r="AT186" s="245" t="s">
        <v>149</v>
      </c>
      <c r="AU186" s="245" t="s">
        <v>85</v>
      </c>
      <c r="AY186" s="18" t="s">
        <v>147</v>
      </c>
      <c r="BE186" s="246">
        <f>IF(N186="základní",J186,0)</f>
        <v>0</v>
      </c>
      <c r="BF186" s="246">
        <f>IF(N186="snížená",J186,0)</f>
        <v>0</v>
      </c>
      <c r="BG186" s="246">
        <f>IF(N186="zákl. přenesená",J186,0)</f>
        <v>0</v>
      </c>
      <c r="BH186" s="246">
        <f>IF(N186="sníž. přenesená",J186,0)</f>
        <v>0</v>
      </c>
      <c r="BI186" s="246">
        <f>IF(N186="nulová",J186,0)</f>
        <v>0</v>
      </c>
      <c r="BJ186" s="18" t="s">
        <v>83</v>
      </c>
      <c r="BK186" s="246">
        <f>ROUND(I186*H186,2)</f>
        <v>0</v>
      </c>
      <c r="BL186" s="18" t="s">
        <v>154</v>
      </c>
      <c r="BM186" s="245" t="s">
        <v>244</v>
      </c>
    </row>
    <row r="187" s="2" customFormat="1" ht="24.15" customHeight="1">
      <c r="A187" s="39"/>
      <c r="B187" s="40"/>
      <c r="C187" s="234" t="s">
        <v>245</v>
      </c>
      <c r="D187" s="234" t="s">
        <v>149</v>
      </c>
      <c r="E187" s="235" t="s">
        <v>246</v>
      </c>
      <c r="F187" s="236" t="s">
        <v>247</v>
      </c>
      <c r="G187" s="237" t="s">
        <v>184</v>
      </c>
      <c r="H187" s="238">
        <v>37.140000000000001</v>
      </c>
      <c r="I187" s="239"/>
      <c r="J187" s="240">
        <f>ROUND(I187*H187,2)</f>
        <v>0</v>
      </c>
      <c r="K187" s="236" t="s">
        <v>153</v>
      </c>
      <c r="L187" s="45"/>
      <c r="M187" s="241" t="s">
        <v>1</v>
      </c>
      <c r="N187" s="242" t="s">
        <v>40</v>
      </c>
      <c r="O187" s="92"/>
      <c r="P187" s="243">
        <f>O187*H187</f>
        <v>0</v>
      </c>
      <c r="Q187" s="243">
        <v>0.033579999999999999</v>
      </c>
      <c r="R187" s="243">
        <f>Q187*H187</f>
        <v>1.2471612000000001</v>
      </c>
      <c r="S187" s="243">
        <v>0</v>
      </c>
      <c r="T187" s="244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5" t="s">
        <v>154</v>
      </c>
      <c r="AT187" s="245" t="s">
        <v>149</v>
      </c>
      <c r="AU187" s="245" t="s">
        <v>85</v>
      </c>
      <c r="AY187" s="18" t="s">
        <v>147</v>
      </c>
      <c r="BE187" s="246">
        <f>IF(N187="základní",J187,0)</f>
        <v>0</v>
      </c>
      <c r="BF187" s="246">
        <f>IF(N187="snížená",J187,0)</f>
        <v>0</v>
      </c>
      <c r="BG187" s="246">
        <f>IF(N187="zákl. přenesená",J187,0)</f>
        <v>0</v>
      </c>
      <c r="BH187" s="246">
        <f>IF(N187="sníž. přenesená",J187,0)</f>
        <v>0</v>
      </c>
      <c r="BI187" s="246">
        <f>IF(N187="nulová",J187,0)</f>
        <v>0</v>
      </c>
      <c r="BJ187" s="18" t="s">
        <v>83</v>
      </c>
      <c r="BK187" s="246">
        <f>ROUND(I187*H187,2)</f>
        <v>0</v>
      </c>
      <c r="BL187" s="18" t="s">
        <v>154</v>
      </c>
      <c r="BM187" s="245" t="s">
        <v>248</v>
      </c>
    </row>
    <row r="188" s="13" customFormat="1">
      <c r="A188" s="13"/>
      <c r="B188" s="247"/>
      <c r="C188" s="248"/>
      <c r="D188" s="249" t="s">
        <v>156</v>
      </c>
      <c r="E188" s="250" t="s">
        <v>1</v>
      </c>
      <c r="F188" s="251" t="s">
        <v>249</v>
      </c>
      <c r="G188" s="248"/>
      <c r="H188" s="252">
        <v>14.4</v>
      </c>
      <c r="I188" s="253"/>
      <c r="J188" s="248"/>
      <c r="K188" s="248"/>
      <c r="L188" s="254"/>
      <c r="M188" s="255"/>
      <c r="N188" s="256"/>
      <c r="O188" s="256"/>
      <c r="P188" s="256"/>
      <c r="Q188" s="256"/>
      <c r="R188" s="256"/>
      <c r="S188" s="256"/>
      <c r="T188" s="25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8" t="s">
        <v>156</v>
      </c>
      <c r="AU188" s="258" t="s">
        <v>85</v>
      </c>
      <c r="AV188" s="13" t="s">
        <v>85</v>
      </c>
      <c r="AW188" s="13" t="s">
        <v>32</v>
      </c>
      <c r="AX188" s="13" t="s">
        <v>75</v>
      </c>
      <c r="AY188" s="258" t="s">
        <v>147</v>
      </c>
    </row>
    <row r="189" s="13" customFormat="1">
      <c r="A189" s="13"/>
      <c r="B189" s="247"/>
      <c r="C189" s="248"/>
      <c r="D189" s="249" t="s">
        <v>156</v>
      </c>
      <c r="E189" s="250" t="s">
        <v>1</v>
      </c>
      <c r="F189" s="251" t="s">
        <v>250</v>
      </c>
      <c r="G189" s="248"/>
      <c r="H189" s="252">
        <v>13.77</v>
      </c>
      <c r="I189" s="253"/>
      <c r="J189" s="248"/>
      <c r="K189" s="248"/>
      <c r="L189" s="254"/>
      <c r="M189" s="255"/>
      <c r="N189" s="256"/>
      <c r="O189" s="256"/>
      <c r="P189" s="256"/>
      <c r="Q189" s="256"/>
      <c r="R189" s="256"/>
      <c r="S189" s="256"/>
      <c r="T189" s="25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8" t="s">
        <v>156</v>
      </c>
      <c r="AU189" s="258" t="s">
        <v>85</v>
      </c>
      <c r="AV189" s="13" t="s">
        <v>85</v>
      </c>
      <c r="AW189" s="13" t="s">
        <v>32</v>
      </c>
      <c r="AX189" s="13" t="s">
        <v>75</v>
      </c>
      <c r="AY189" s="258" t="s">
        <v>147</v>
      </c>
    </row>
    <row r="190" s="13" customFormat="1">
      <c r="A190" s="13"/>
      <c r="B190" s="247"/>
      <c r="C190" s="248"/>
      <c r="D190" s="249" t="s">
        <v>156</v>
      </c>
      <c r="E190" s="250" t="s">
        <v>1</v>
      </c>
      <c r="F190" s="251" t="s">
        <v>251</v>
      </c>
      <c r="G190" s="248"/>
      <c r="H190" s="252">
        <v>7.2000000000000002</v>
      </c>
      <c r="I190" s="253"/>
      <c r="J190" s="248"/>
      <c r="K190" s="248"/>
      <c r="L190" s="254"/>
      <c r="M190" s="255"/>
      <c r="N190" s="256"/>
      <c r="O190" s="256"/>
      <c r="P190" s="256"/>
      <c r="Q190" s="256"/>
      <c r="R190" s="256"/>
      <c r="S190" s="256"/>
      <c r="T190" s="25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8" t="s">
        <v>156</v>
      </c>
      <c r="AU190" s="258" t="s">
        <v>85</v>
      </c>
      <c r="AV190" s="13" t="s">
        <v>85</v>
      </c>
      <c r="AW190" s="13" t="s">
        <v>32</v>
      </c>
      <c r="AX190" s="13" t="s">
        <v>75</v>
      </c>
      <c r="AY190" s="258" t="s">
        <v>147</v>
      </c>
    </row>
    <row r="191" s="13" customFormat="1">
      <c r="A191" s="13"/>
      <c r="B191" s="247"/>
      <c r="C191" s="248"/>
      <c r="D191" s="249" t="s">
        <v>156</v>
      </c>
      <c r="E191" s="250" t="s">
        <v>1</v>
      </c>
      <c r="F191" s="251" t="s">
        <v>252</v>
      </c>
      <c r="G191" s="248"/>
      <c r="H191" s="252">
        <v>1.77</v>
      </c>
      <c r="I191" s="253"/>
      <c r="J191" s="248"/>
      <c r="K191" s="248"/>
      <c r="L191" s="254"/>
      <c r="M191" s="255"/>
      <c r="N191" s="256"/>
      <c r="O191" s="256"/>
      <c r="P191" s="256"/>
      <c r="Q191" s="256"/>
      <c r="R191" s="256"/>
      <c r="S191" s="256"/>
      <c r="T191" s="25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8" t="s">
        <v>156</v>
      </c>
      <c r="AU191" s="258" t="s">
        <v>85</v>
      </c>
      <c r="AV191" s="13" t="s">
        <v>85</v>
      </c>
      <c r="AW191" s="13" t="s">
        <v>32</v>
      </c>
      <c r="AX191" s="13" t="s">
        <v>75</v>
      </c>
      <c r="AY191" s="258" t="s">
        <v>147</v>
      </c>
    </row>
    <row r="192" s="14" customFormat="1">
      <c r="A192" s="14"/>
      <c r="B192" s="259"/>
      <c r="C192" s="260"/>
      <c r="D192" s="249" t="s">
        <v>156</v>
      </c>
      <c r="E192" s="261" t="s">
        <v>1</v>
      </c>
      <c r="F192" s="262" t="s">
        <v>159</v>
      </c>
      <c r="G192" s="260"/>
      <c r="H192" s="263">
        <v>37.140000000000001</v>
      </c>
      <c r="I192" s="264"/>
      <c r="J192" s="260"/>
      <c r="K192" s="260"/>
      <c r="L192" s="265"/>
      <c r="M192" s="266"/>
      <c r="N192" s="267"/>
      <c r="O192" s="267"/>
      <c r="P192" s="267"/>
      <c r="Q192" s="267"/>
      <c r="R192" s="267"/>
      <c r="S192" s="267"/>
      <c r="T192" s="26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9" t="s">
        <v>156</v>
      </c>
      <c r="AU192" s="269" t="s">
        <v>85</v>
      </c>
      <c r="AV192" s="14" t="s">
        <v>154</v>
      </c>
      <c r="AW192" s="14" t="s">
        <v>32</v>
      </c>
      <c r="AX192" s="14" t="s">
        <v>83</v>
      </c>
      <c r="AY192" s="269" t="s">
        <v>147</v>
      </c>
    </row>
    <row r="193" s="2" customFormat="1" ht="24.15" customHeight="1">
      <c r="A193" s="39"/>
      <c r="B193" s="40"/>
      <c r="C193" s="234" t="s">
        <v>7</v>
      </c>
      <c r="D193" s="234" t="s">
        <v>149</v>
      </c>
      <c r="E193" s="235" t="s">
        <v>253</v>
      </c>
      <c r="F193" s="236" t="s">
        <v>254</v>
      </c>
      <c r="G193" s="237" t="s">
        <v>184</v>
      </c>
      <c r="H193" s="238">
        <v>2660</v>
      </c>
      <c r="I193" s="239"/>
      <c r="J193" s="240">
        <f>ROUND(I193*H193,2)</f>
        <v>0</v>
      </c>
      <c r="K193" s="236" t="s">
        <v>153</v>
      </c>
      <c r="L193" s="45"/>
      <c r="M193" s="241" t="s">
        <v>1</v>
      </c>
      <c r="N193" s="242" t="s">
        <v>40</v>
      </c>
      <c r="O193" s="92"/>
      <c r="P193" s="243">
        <f>O193*H193</f>
        <v>0</v>
      </c>
      <c r="Q193" s="243">
        <v>0.028400000000000002</v>
      </c>
      <c r="R193" s="243">
        <f>Q193*H193</f>
        <v>75.544000000000011</v>
      </c>
      <c r="S193" s="243">
        <v>0</v>
      </c>
      <c r="T193" s="244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5" t="s">
        <v>154</v>
      </c>
      <c r="AT193" s="245" t="s">
        <v>149</v>
      </c>
      <c r="AU193" s="245" t="s">
        <v>85</v>
      </c>
      <c r="AY193" s="18" t="s">
        <v>147</v>
      </c>
      <c r="BE193" s="246">
        <f>IF(N193="základní",J193,0)</f>
        <v>0</v>
      </c>
      <c r="BF193" s="246">
        <f>IF(N193="snížená",J193,0)</f>
        <v>0</v>
      </c>
      <c r="BG193" s="246">
        <f>IF(N193="zákl. přenesená",J193,0)</f>
        <v>0</v>
      </c>
      <c r="BH193" s="246">
        <f>IF(N193="sníž. přenesená",J193,0)</f>
        <v>0</v>
      </c>
      <c r="BI193" s="246">
        <f>IF(N193="nulová",J193,0)</f>
        <v>0</v>
      </c>
      <c r="BJ193" s="18" t="s">
        <v>83</v>
      </c>
      <c r="BK193" s="246">
        <f>ROUND(I193*H193,2)</f>
        <v>0</v>
      </c>
      <c r="BL193" s="18" t="s">
        <v>154</v>
      </c>
      <c r="BM193" s="245" t="s">
        <v>255</v>
      </c>
    </row>
    <row r="194" s="2" customFormat="1" ht="37.8" customHeight="1">
      <c r="A194" s="39"/>
      <c r="B194" s="40"/>
      <c r="C194" s="234" t="s">
        <v>256</v>
      </c>
      <c r="D194" s="234" t="s">
        <v>149</v>
      </c>
      <c r="E194" s="235" t="s">
        <v>257</v>
      </c>
      <c r="F194" s="236" t="s">
        <v>258</v>
      </c>
      <c r="G194" s="237" t="s">
        <v>184</v>
      </c>
      <c r="H194" s="238">
        <v>135</v>
      </c>
      <c r="I194" s="239"/>
      <c r="J194" s="240">
        <f>ROUND(I194*H194,2)</f>
        <v>0</v>
      </c>
      <c r="K194" s="236" t="s">
        <v>153</v>
      </c>
      <c r="L194" s="45"/>
      <c r="M194" s="241" t="s">
        <v>1</v>
      </c>
      <c r="N194" s="242" t="s">
        <v>40</v>
      </c>
      <c r="O194" s="92"/>
      <c r="P194" s="243">
        <f>O194*H194</f>
        <v>0</v>
      </c>
      <c r="Q194" s="243">
        <v>0.0088000000000000005</v>
      </c>
      <c r="R194" s="243">
        <f>Q194*H194</f>
        <v>1.1880000000000002</v>
      </c>
      <c r="S194" s="243">
        <v>0</v>
      </c>
      <c r="T194" s="244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5" t="s">
        <v>154</v>
      </c>
      <c r="AT194" s="245" t="s">
        <v>149</v>
      </c>
      <c r="AU194" s="245" t="s">
        <v>85</v>
      </c>
      <c r="AY194" s="18" t="s">
        <v>147</v>
      </c>
      <c r="BE194" s="246">
        <f>IF(N194="základní",J194,0)</f>
        <v>0</v>
      </c>
      <c r="BF194" s="246">
        <f>IF(N194="snížená",J194,0)</f>
        <v>0</v>
      </c>
      <c r="BG194" s="246">
        <f>IF(N194="zákl. přenesená",J194,0)</f>
        <v>0</v>
      </c>
      <c r="BH194" s="246">
        <f>IF(N194="sníž. přenesená",J194,0)</f>
        <v>0</v>
      </c>
      <c r="BI194" s="246">
        <f>IF(N194="nulová",J194,0)</f>
        <v>0</v>
      </c>
      <c r="BJ194" s="18" t="s">
        <v>83</v>
      </c>
      <c r="BK194" s="246">
        <f>ROUND(I194*H194,2)</f>
        <v>0</v>
      </c>
      <c r="BL194" s="18" t="s">
        <v>154</v>
      </c>
      <c r="BM194" s="245" t="s">
        <v>259</v>
      </c>
    </row>
    <row r="195" s="13" customFormat="1">
      <c r="A195" s="13"/>
      <c r="B195" s="247"/>
      <c r="C195" s="248"/>
      <c r="D195" s="249" t="s">
        <v>156</v>
      </c>
      <c r="E195" s="250" t="s">
        <v>1</v>
      </c>
      <c r="F195" s="251" t="s">
        <v>260</v>
      </c>
      <c r="G195" s="248"/>
      <c r="H195" s="252">
        <v>135</v>
      </c>
      <c r="I195" s="253"/>
      <c r="J195" s="248"/>
      <c r="K195" s="248"/>
      <c r="L195" s="254"/>
      <c r="M195" s="255"/>
      <c r="N195" s="256"/>
      <c r="O195" s="256"/>
      <c r="P195" s="256"/>
      <c r="Q195" s="256"/>
      <c r="R195" s="256"/>
      <c r="S195" s="256"/>
      <c r="T195" s="25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8" t="s">
        <v>156</v>
      </c>
      <c r="AU195" s="258" t="s">
        <v>85</v>
      </c>
      <c r="AV195" s="13" t="s">
        <v>85</v>
      </c>
      <c r="AW195" s="13" t="s">
        <v>32</v>
      </c>
      <c r="AX195" s="13" t="s">
        <v>83</v>
      </c>
      <c r="AY195" s="258" t="s">
        <v>147</v>
      </c>
    </row>
    <row r="196" s="2" customFormat="1" ht="14.4" customHeight="1">
      <c r="A196" s="39"/>
      <c r="B196" s="40"/>
      <c r="C196" s="270" t="s">
        <v>261</v>
      </c>
      <c r="D196" s="270" t="s">
        <v>262</v>
      </c>
      <c r="E196" s="271" t="s">
        <v>263</v>
      </c>
      <c r="F196" s="272" t="s">
        <v>264</v>
      </c>
      <c r="G196" s="273" t="s">
        <v>152</v>
      </c>
      <c r="H196" s="274">
        <v>29.742999999999999</v>
      </c>
      <c r="I196" s="275"/>
      <c r="J196" s="276">
        <f>ROUND(I196*H196,2)</f>
        <v>0</v>
      </c>
      <c r="K196" s="272" t="s">
        <v>1</v>
      </c>
      <c r="L196" s="277"/>
      <c r="M196" s="278" t="s">
        <v>1</v>
      </c>
      <c r="N196" s="279" t="s">
        <v>40</v>
      </c>
      <c r="O196" s="92"/>
      <c r="P196" s="243">
        <f>O196*H196</f>
        <v>0</v>
      </c>
      <c r="Q196" s="243">
        <v>0.035999999999999997</v>
      </c>
      <c r="R196" s="243">
        <f>Q196*H196</f>
        <v>1.0707479999999998</v>
      </c>
      <c r="S196" s="243">
        <v>0</v>
      </c>
      <c r="T196" s="244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5" t="s">
        <v>192</v>
      </c>
      <c r="AT196" s="245" t="s">
        <v>262</v>
      </c>
      <c r="AU196" s="245" t="s">
        <v>85</v>
      </c>
      <c r="AY196" s="18" t="s">
        <v>147</v>
      </c>
      <c r="BE196" s="246">
        <f>IF(N196="základní",J196,0)</f>
        <v>0</v>
      </c>
      <c r="BF196" s="246">
        <f>IF(N196="snížená",J196,0)</f>
        <v>0</v>
      </c>
      <c r="BG196" s="246">
        <f>IF(N196="zákl. přenesená",J196,0)</f>
        <v>0</v>
      </c>
      <c r="BH196" s="246">
        <f>IF(N196="sníž. přenesená",J196,0)</f>
        <v>0</v>
      </c>
      <c r="BI196" s="246">
        <f>IF(N196="nulová",J196,0)</f>
        <v>0</v>
      </c>
      <c r="BJ196" s="18" t="s">
        <v>83</v>
      </c>
      <c r="BK196" s="246">
        <f>ROUND(I196*H196,2)</f>
        <v>0</v>
      </c>
      <c r="BL196" s="18" t="s">
        <v>154</v>
      </c>
      <c r="BM196" s="245" t="s">
        <v>265</v>
      </c>
    </row>
    <row r="197" s="13" customFormat="1">
      <c r="A197" s="13"/>
      <c r="B197" s="247"/>
      <c r="C197" s="248"/>
      <c r="D197" s="249" t="s">
        <v>156</v>
      </c>
      <c r="E197" s="250" t="s">
        <v>1</v>
      </c>
      <c r="F197" s="251" t="s">
        <v>266</v>
      </c>
      <c r="G197" s="248"/>
      <c r="H197" s="252">
        <v>29.16</v>
      </c>
      <c r="I197" s="253"/>
      <c r="J197" s="248"/>
      <c r="K197" s="248"/>
      <c r="L197" s="254"/>
      <c r="M197" s="255"/>
      <c r="N197" s="256"/>
      <c r="O197" s="256"/>
      <c r="P197" s="256"/>
      <c r="Q197" s="256"/>
      <c r="R197" s="256"/>
      <c r="S197" s="256"/>
      <c r="T197" s="25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8" t="s">
        <v>156</v>
      </c>
      <c r="AU197" s="258" t="s">
        <v>85</v>
      </c>
      <c r="AV197" s="13" t="s">
        <v>85</v>
      </c>
      <c r="AW197" s="13" t="s">
        <v>32</v>
      </c>
      <c r="AX197" s="13" t="s">
        <v>83</v>
      </c>
      <c r="AY197" s="258" t="s">
        <v>147</v>
      </c>
    </row>
    <row r="198" s="13" customFormat="1">
      <c r="A198" s="13"/>
      <c r="B198" s="247"/>
      <c r="C198" s="248"/>
      <c r="D198" s="249" t="s">
        <v>156</v>
      </c>
      <c r="E198" s="248"/>
      <c r="F198" s="251" t="s">
        <v>267</v>
      </c>
      <c r="G198" s="248"/>
      <c r="H198" s="252">
        <v>29.742999999999999</v>
      </c>
      <c r="I198" s="253"/>
      <c r="J198" s="248"/>
      <c r="K198" s="248"/>
      <c r="L198" s="254"/>
      <c r="M198" s="255"/>
      <c r="N198" s="256"/>
      <c r="O198" s="256"/>
      <c r="P198" s="256"/>
      <c r="Q198" s="256"/>
      <c r="R198" s="256"/>
      <c r="S198" s="256"/>
      <c r="T198" s="25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8" t="s">
        <v>156</v>
      </c>
      <c r="AU198" s="258" t="s">
        <v>85</v>
      </c>
      <c r="AV198" s="13" t="s">
        <v>85</v>
      </c>
      <c r="AW198" s="13" t="s">
        <v>4</v>
      </c>
      <c r="AX198" s="13" t="s">
        <v>83</v>
      </c>
      <c r="AY198" s="258" t="s">
        <v>147</v>
      </c>
    </row>
    <row r="199" s="2" customFormat="1" ht="24.15" customHeight="1">
      <c r="A199" s="39"/>
      <c r="B199" s="40"/>
      <c r="C199" s="234" t="s">
        <v>268</v>
      </c>
      <c r="D199" s="234" t="s">
        <v>149</v>
      </c>
      <c r="E199" s="235" t="s">
        <v>269</v>
      </c>
      <c r="F199" s="236" t="s">
        <v>270</v>
      </c>
      <c r="G199" s="237" t="s">
        <v>184</v>
      </c>
      <c r="H199" s="238">
        <v>135</v>
      </c>
      <c r="I199" s="239"/>
      <c r="J199" s="240">
        <f>ROUND(I199*H199,2)</f>
        <v>0</v>
      </c>
      <c r="K199" s="236" t="s">
        <v>153</v>
      </c>
      <c r="L199" s="45"/>
      <c r="M199" s="241" t="s">
        <v>1</v>
      </c>
      <c r="N199" s="242" t="s">
        <v>40</v>
      </c>
      <c r="O199" s="92"/>
      <c r="P199" s="243">
        <f>O199*H199</f>
        <v>0</v>
      </c>
      <c r="Q199" s="243">
        <v>9.0000000000000006E-05</v>
      </c>
      <c r="R199" s="243">
        <f>Q199*H199</f>
        <v>0.012150000000000001</v>
      </c>
      <c r="S199" s="243">
        <v>0</v>
      </c>
      <c r="T199" s="244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5" t="s">
        <v>154</v>
      </c>
      <c r="AT199" s="245" t="s">
        <v>149</v>
      </c>
      <c r="AU199" s="245" t="s">
        <v>85</v>
      </c>
      <c r="AY199" s="18" t="s">
        <v>147</v>
      </c>
      <c r="BE199" s="246">
        <f>IF(N199="základní",J199,0)</f>
        <v>0</v>
      </c>
      <c r="BF199" s="246">
        <f>IF(N199="snížená",J199,0)</f>
        <v>0</v>
      </c>
      <c r="BG199" s="246">
        <f>IF(N199="zákl. přenesená",J199,0)</f>
        <v>0</v>
      </c>
      <c r="BH199" s="246">
        <f>IF(N199="sníž. přenesená",J199,0)</f>
        <v>0</v>
      </c>
      <c r="BI199" s="246">
        <f>IF(N199="nulová",J199,0)</f>
        <v>0</v>
      </c>
      <c r="BJ199" s="18" t="s">
        <v>83</v>
      </c>
      <c r="BK199" s="246">
        <f>ROUND(I199*H199,2)</f>
        <v>0</v>
      </c>
      <c r="BL199" s="18" t="s">
        <v>154</v>
      </c>
      <c r="BM199" s="245" t="s">
        <v>271</v>
      </c>
    </row>
    <row r="200" s="13" customFormat="1">
      <c r="A200" s="13"/>
      <c r="B200" s="247"/>
      <c r="C200" s="248"/>
      <c r="D200" s="249" t="s">
        <v>156</v>
      </c>
      <c r="E200" s="250" t="s">
        <v>1</v>
      </c>
      <c r="F200" s="251" t="s">
        <v>272</v>
      </c>
      <c r="G200" s="248"/>
      <c r="H200" s="252">
        <v>135</v>
      </c>
      <c r="I200" s="253"/>
      <c r="J200" s="248"/>
      <c r="K200" s="248"/>
      <c r="L200" s="254"/>
      <c r="M200" s="255"/>
      <c r="N200" s="256"/>
      <c r="O200" s="256"/>
      <c r="P200" s="256"/>
      <c r="Q200" s="256"/>
      <c r="R200" s="256"/>
      <c r="S200" s="256"/>
      <c r="T200" s="25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8" t="s">
        <v>156</v>
      </c>
      <c r="AU200" s="258" t="s">
        <v>85</v>
      </c>
      <c r="AV200" s="13" t="s">
        <v>85</v>
      </c>
      <c r="AW200" s="13" t="s">
        <v>32</v>
      </c>
      <c r="AX200" s="13" t="s">
        <v>83</v>
      </c>
      <c r="AY200" s="258" t="s">
        <v>147</v>
      </c>
    </row>
    <row r="201" s="2" customFormat="1" ht="24.15" customHeight="1">
      <c r="A201" s="39"/>
      <c r="B201" s="40"/>
      <c r="C201" s="234" t="s">
        <v>273</v>
      </c>
      <c r="D201" s="234" t="s">
        <v>149</v>
      </c>
      <c r="E201" s="235" t="s">
        <v>274</v>
      </c>
      <c r="F201" s="236" t="s">
        <v>275</v>
      </c>
      <c r="G201" s="237" t="s">
        <v>184</v>
      </c>
      <c r="H201" s="238">
        <v>135</v>
      </c>
      <c r="I201" s="239"/>
      <c r="J201" s="240">
        <f>ROUND(I201*H201,2)</f>
        <v>0</v>
      </c>
      <c r="K201" s="236" t="s">
        <v>153</v>
      </c>
      <c r="L201" s="45"/>
      <c r="M201" s="241" t="s">
        <v>1</v>
      </c>
      <c r="N201" s="242" t="s">
        <v>40</v>
      </c>
      <c r="O201" s="92"/>
      <c r="P201" s="243">
        <f>O201*H201</f>
        <v>0</v>
      </c>
      <c r="Q201" s="243">
        <v>0.0026800000000000001</v>
      </c>
      <c r="R201" s="243">
        <f>Q201*H201</f>
        <v>0.36180000000000001</v>
      </c>
      <c r="S201" s="243">
        <v>0</v>
      </c>
      <c r="T201" s="244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5" t="s">
        <v>154</v>
      </c>
      <c r="AT201" s="245" t="s">
        <v>149</v>
      </c>
      <c r="AU201" s="245" t="s">
        <v>85</v>
      </c>
      <c r="AY201" s="18" t="s">
        <v>147</v>
      </c>
      <c r="BE201" s="246">
        <f>IF(N201="základní",J201,0)</f>
        <v>0</v>
      </c>
      <c r="BF201" s="246">
        <f>IF(N201="snížená",J201,0)</f>
        <v>0</v>
      </c>
      <c r="BG201" s="246">
        <f>IF(N201="zákl. přenesená",J201,0)</f>
        <v>0</v>
      </c>
      <c r="BH201" s="246">
        <f>IF(N201="sníž. přenesená",J201,0)</f>
        <v>0</v>
      </c>
      <c r="BI201" s="246">
        <f>IF(N201="nulová",J201,0)</f>
        <v>0</v>
      </c>
      <c r="BJ201" s="18" t="s">
        <v>83</v>
      </c>
      <c r="BK201" s="246">
        <f>ROUND(I201*H201,2)</f>
        <v>0</v>
      </c>
      <c r="BL201" s="18" t="s">
        <v>154</v>
      </c>
      <c r="BM201" s="245" t="s">
        <v>276</v>
      </c>
    </row>
    <row r="202" s="13" customFormat="1">
      <c r="A202" s="13"/>
      <c r="B202" s="247"/>
      <c r="C202" s="248"/>
      <c r="D202" s="249" t="s">
        <v>156</v>
      </c>
      <c r="E202" s="250" t="s">
        <v>1</v>
      </c>
      <c r="F202" s="251" t="s">
        <v>260</v>
      </c>
      <c r="G202" s="248"/>
      <c r="H202" s="252">
        <v>135</v>
      </c>
      <c r="I202" s="253"/>
      <c r="J202" s="248"/>
      <c r="K202" s="248"/>
      <c r="L202" s="254"/>
      <c r="M202" s="255"/>
      <c r="N202" s="256"/>
      <c r="O202" s="256"/>
      <c r="P202" s="256"/>
      <c r="Q202" s="256"/>
      <c r="R202" s="256"/>
      <c r="S202" s="256"/>
      <c r="T202" s="25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8" t="s">
        <v>156</v>
      </c>
      <c r="AU202" s="258" t="s">
        <v>85</v>
      </c>
      <c r="AV202" s="13" t="s">
        <v>85</v>
      </c>
      <c r="AW202" s="13" t="s">
        <v>32</v>
      </c>
      <c r="AX202" s="13" t="s">
        <v>83</v>
      </c>
      <c r="AY202" s="258" t="s">
        <v>147</v>
      </c>
    </row>
    <row r="203" s="2" customFormat="1" ht="24.15" customHeight="1">
      <c r="A203" s="39"/>
      <c r="B203" s="40"/>
      <c r="C203" s="234" t="s">
        <v>277</v>
      </c>
      <c r="D203" s="234" t="s">
        <v>149</v>
      </c>
      <c r="E203" s="235" t="s">
        <v>278</v>
      </c>
      <c r="F203" s="236" t="s">
        <v>279</v>
      </c>
      <c r="G203" s="237" t="s">
        <v>184</v>
      </c>
      <c r="H203" s="238">
        <v>74</v>
      </c>
      <c r="I203" s="239"/>
      <c r="J203" s="240">
        <f>ROUND(I203*H203,2)</f>
        <v>0</v>
      </c>
      <c r="K203" s="236" t="s">
        <v>153</v>
      </c>
      <c r="L203" s="45"/>
      <c r="M203" s="241" t="s">
        <v>1</v>
      </c>
      <c r="N203" s="242" t="s">
        <v>40</v>
      </c>
      <c r="O203" s="92"/>
      <c r="P203" s="243">
        <f>O203*H203</f>
        <v>0</v>
      </c>
      <c r="Q203" s="243">
        <v>0.020480000000000002</v>
      </c>
      <c r="R203" s="243">
        <f>Q203*H203</f>
        <v>1.5155200000000002</v>
      </c>
      <c r="S203" s="243">
        <v>0</v>
      </c>
      <c r="T203" s="244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5" t="s">
        <v>154</v>
      </c>
      <c r="AT203" s="245" t="s">
        <v>149</v>
      </c>
      <c r="AU203" s="245" t="s">
        <v>85</v>
      </c>
      <c r="AY203" s="18" t="s">
        <v>147</v>
      </c>
      <c r="BE203" s="246">
        <f>IF(N203="základní",J203,0)</f>
        <v>0</v>
      </c>
      <c r="BF203" s="246">
        <f>IF(N203="snížená",J203,0)</f>
        <v>0</v>
      </c>
      <c r="BG203" s="246">
        <f>IF(N203="zákl. přenesená",J203,0)</f>
        <v>0</v>
      </c>
      <c r="BH203" s="246">
        <f>IF(N203="sníž. přenesená",J203,0)</f>
        <v>0</v>
      </c>
      <c r="BI203" s="246">
        <f>IF(N203="nulová",J203,0)</f>
        <v>0</v>
      </c>
      <c r="BJ203" s="18" t="s">
        <v>83</v>
      </c>
      <c r="BK203" s="246">
        <f>ROUND(I203*H203,2)</f>
        <v>0</v>
      </c>
      <c r="BL203" s="18" t="s">
        <v>154</v>
      </c>
      <c r="BM203" s="245" t="s">
        <v>280</v>
      </c>
    </row>
    <row r="204" s="13" customFormat="1">
      <c r="A204" s="13"/>
      <c r="B204" s="247"/>
      <c r="C204" s="248"/>
      <c r="D204" s="249" t="s">
        <v>156</v>
      </c>
      <c r="E204" s="250" t="s">
        <v>1</v>
      </c>
      <c r="F204" s="251" t="s">
        <v>281</v>
      </c>
      <c r="G204" s="248"/>
      <c r="H204" s="252">
        <v>74</v>
      </c>
      <c r="I204" s="253"/>
      <c r="J204" s="248"/>
      <c r="K204" s="248"/>
      <c r="L204" s="254"/>
      <c r="M204" s="255"/>
      <c r="N204" s="256"/>
      <c r="O204" s="256"/>
      <c r="P204" s="256"/>
      <c r="Q204" s="256"/>
      <c r="R204" s="256"/>
      <c r="S204" s="256"/>
      <c r="T204" s="25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8" t="s">
        <v>156</v>
      </c>
      <c r="AU204" s="258" t="s">
        <v>85</v>
      </c>
      <c r="AV204" s="13" t="s">
        <v>85</v>
      </c>
      <c r="AW204" s="13" t="s">
        <v>32</v>
      </c>
      <c r="AX204" s="13" t="s">
        <v>83</v>
      </c>
      <c r="AY204" s="258" t="s">
        <v>147</v>
      </c>
    </row>
    <row r="205" s="2" customFormat="1" ht="14.4" customHeight="1">
      <c r="A205" s="39"/>
      <c r="B205" s="40"/>
      <c r="C205" s="234" t="s">
        <v>282</v>
      </c>
      <c r="D205" s="234" t="s">
        <v>149</v>
      </c>
      <c r="E205" s="235" t="s">
        <v>283</v>
      </c>
      <c r="F205" s="236" t="s">
        <v>284</v>
      </c>
      <c r="G205" s="237" t="s">
        <v>184</v>
      </c>
      <c r="H205" s="238">
        <v>74</v>
      </c>
      <c r="I205" s="239"/>
      <c r="J205" s="240">
        <f>ROUND(I205*H205,2)</f>
        <v>0</v>
      </c>
      <c r="K205" s="236" t="s">
        <v>153</v>
      </c>
      <c r="L205" s="45"/>
      <c r="M205" s="241" t="s">
        <v>1</v>
      </c>
      <c r="N205" s="242" t="s">
        <v>40</v>
      </c>
      <c r="O205" s="92"/>
      <c r="P205" s="243">
        <f>O205*H205</f>
        <v>0</v>
      </c>
      <c r="Q205" s="243">
        <v>0.0054599999999999996</v>
      </c>
      <c r="R205" s="243">
        <f>Q205*H205</f>
        <v>0.40403999999999995</v>
      </c>
      <c r="S205" s="243">
        <v>0</v>
      </c>
      <c r="T205" s="244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5" t="s">
        <v>154</v>
      </c>
      <c r="AT205" s="245" t="s">
        <v>149</v>
      </c>
      <c r="AU205" s="245" t="s">
        <v>85</v>
      </c>
      <c r="AY205" s="18" t="s">
        <v>147</v>
      </c>
      <c r="BE205" s="246">
        <f>IF(N205="základní",J205,0)</f>
        <v>0</v>
      </c>
      <c r="BF205" s="246">
        <f>IF(N205="snížená",J205,0)</f>
        <v>0</v>
      </c>
      <c r="BG205" s="246">
        <f>IF(N205="zákl. přenesená",J205,0)</f>
        <v>0</v>
      </c>
      <c r="BH205" s="246">
        <f>IF(N205="sníž. přenesená",J205,0)</f>
        <v>0</v>
      </c>
      <c r="BI205" s="246">
        <f>IF(N205="nulová",J205,0)</f>
        <v>0</v>
      </c>
      <c r="BJ205" s="18" t="s">
        <v>83</v>
      </c>
      <c r="BK205" s="246">
        <f>ROUND(I205*H205,2)</f>
        <v>0</v>
      </c>
      <c r="BL205" s="18" t="s">
        <v>154</v>
      </c>
      <c r="BM205" s="245" t="s">
        <v>285</v>
      </c>
    </row>
    <row r="206" s="2" customFormat="1" ht="24.15" customHeight="1">
      <c r="A206" s="39"/>
      <c r="B206" s="40"/>
      <c r="C206" s="234" t="s">
        <v>286</v>
      </c>
      <c r="D206" s="234" t="s">
        <v>149</v>
      </c>
      <c r="E206" s="235" t="s">
        <v>287</v>
      </c>
      <c r="F206" s="236" t="s">
        <v>288</v>
      </c>
      <c r="G206" s="237" t="s">
        <v>184</v>
      </c>
      <c r="H206" s="238">
        <v>3.5</v>
      </c>
      <c r="I206" s="239"/>
      <c r="J206" s="240">
        <f>ROUND(I206*H206,2)</f>
        <v>0</v>
      </c>
      <c r="K206" s="236" t="s">
        <v>153</v>
      </c>
      <c r="L206" s="45"/>
      <c r="M206" s="241" t="s">
        <v>1</v>
      </c>
      <c r="N206" s="242" t="s">
        <v>40</v>
      </c>
      <c r="O206" s="92"/>
      <c r="P206" s="243">
        <f>O206*H206</f>
        <v>0</v>
      </c>
      <c r="Q206" s="243">
        <v>0.0043800000000000002</v>
      </c>
      <c r="R206" s="243">
        <f>Q206*H206</f>
        <v>0.01533</v>
      </c>
      <c r="S206" s="243">
        <v>0</v>
      </c>
      <c r="T206" s="244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5" t="s">
        <v>154</v>
      </c>
      <c r="AT206" s="245" t="s">
        <v>149</v>
      </c>
      <c r="AU206" s="245" t="s">
        <v>85</v>
      </c>
      <c r="AY206" s="18" t="s">
        <v>147</v>
      </c>
      <c r="BE206" s="246">
        <f>IF(N206="základní",J206,0)</f>
        <v>0</v>
      </c>
      <c r="BF206" s="246">
        <f>IF(N206="snížená",J206,0)</f>
        <v>0</v>
      </c>
      <c r="BG206" s="246">
        <f>IF(N206="zákl. přenesená",J206,0)</f>
        <v>0</v>
      </c>
      <c r="BH206" s="246">
        <f>IF(N206="sníž. přenesená",J206,0)</f>
        <v>0</v>
      </c>
      <c r="BI206" s="246">
        <f>IF(N206="nulová",J206,0)</f>
        <v>0</v>
      </c>
      <c r="BJ206" s="18" t="s">
        <v>83</v>
      </c>
      <c r="BK206" s="246">
        <f>ROUND(I206*H206,2)</f>
        <v>0</v>
      </c>
      <c r="BL206" s="18" t="s">
        <v>154</v>
      </c>
      <c r="BM206" s="245" t="s">
        <v>289</v>
      </c>
    </row>
    <row r="207" s="2" customFormat="1" ht="37.8" customHeight="1">
      <c r="A207" s="39"/>
      <c r="B207" s="40"/>
      <c r="C207" s="234" t="s">
        <v>290</v>
      </c>
      <c r="D207" s="234" t="s">
        <v>149</v>
      </c>
      <c r="E207" s="235" t="s">
        <v>291</v>
      </c>
      <c r="F207" s="236" t="s">
        <v>292</v>
      </c>
      <c r="G207" s="237" t="s">
        <v>184</v>
      </c>
      <c r="H207" s="238">
        <v>1107</v>
      </c>
      <c r="I207" s="239"/>
      <c r="J207" s="240">
        <f>ROUND(I207*H207,2)</f>
        <v>0</v>
      </c>
      <c r="K207" s="236" t="s">
        <v>153</v>
      </c>
      <c r="L207" s="45"/>
      <c r="M207" s="241" t="s">
        <v>1</v>
      </c>
      <c r="N207" s="242" t="s">
        <v>40</v>
      </c>
      <c r="O207" s="92"/>
      <c r="P207" s="243">
        <f>O207*H207</f>
        <v>0</v>
      </c>
      <c r="Q207" s="243">
        <v>0.0083499999999999998</v>
      </c>
      <c r="R207" s="243">
        <f>Q207*H207</f>
        <v>9.2434499999999993</v>
      </c>
      <c r="S207" s="243">
        <v>0</v>
      </c>
      <c r="T207" s="244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5" t="s">
        <v>154</v>
      </c>
      <c r="AT207" s="245" t="s">
        <v>149</v>
      </c>
      <c r="AU207" s="245" t="s">
        <v>85</v>
      </c>
      <c r="AY207" s="18" t="s">
        <v>147</v>
      </c>
      <c r="BE207" s="246">
        <f>IF(N207="základní",J207,0)</f>
        <v>0</v>
      </c>
      <c r="BF207" s="246">
        <f>IF(N207="snížená",J207,0)</f>
        <v>0</v>
      </c>
      <c r="BG207" s="246">
        <f>IF(N207="zákl. přenesená",J207,0)</f>
        <v>0</v>
      </c>
      <c r="BH207" s="246">
        <f>IF(N207="sníž. přenesená",J207,0)</f>
        <v>0</v>
      </c>
      <c r="BI207" s="246">
        <f>IF(N207="nulová",J207,0)</f>
        <v>0</v>
      </c>
      <c r="BJ207" s="18" t="s">
        <v>83</v>
      </c>
      <c r="BK207" s="246">
        <f>ROUND(I207*H207,2)</f>
        <v>0</v>
      </c>
      <c r="BL207" s="18" t="s">
        <v>154</v>
      </c>
      <c r="BM207" s="245" t="s">
        <v>293</v>
      </c>
    </row>
    <row r="208" s="13" customFormat="1">
      <c r="A208" s="13"/>
      <c r="B208" s="247"/>
      <c r="C208" s="248"/>
      <c r="D208" s="249" t="s">
        <v>156</v>
      </c>
      <c r="E208" s="250" t="s">
        <v>1</v>
      </c>
      <c r="F208" s="251" t="s">
        <v>294</v>
      </c>
      <c r="G208" s="248"/>
      <c r="H208" s="252">
        <v>480</v>
      </c>
      <c r="I208" s="253"/>
      <c r="J208" s="248"/>
      <c r="K208" s="248"/>
      <c r="L208" s="254"/>
      <c r="M208" s="255"/>
      <c r="N208" s="256"/>
      <c r="O208" s="256"/>
      <c r="P208" s="256"/>
      <c r="Q208" s="256"/>
      <c r="R208" s="256"/>
      <c r="S208" s="256"/>
      <c r="T208" s="25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8" t="s">
        <v>156</v>
      </c>
      <c r="AU208" s="258" t="s">
        <v>85</v>
      </c>
      <c r="AV208" s="13" t="s">
        <v>85</v>
      </c>
      <c r="AW208" s="13" t="s">
        <v>32</v>
      </c>
      <c r="AX208" s="13" t="s">
        <v>75</v>
      </c>
      <c r="AY208" s="258" t="s">
        <v>147</v>
      </c>
    </row>
    <row r="209" s="13" customFormat="1">
      <c r="A209" s="13"/>
      <c r="B209" s="247"/>
      <c r="C209" s="248"/>
      <c r="D209" s="249" t="s">
        <v>156</v>
      </c>
      <c r="E209" s="250" t="s">
        <v>1</v>
      </c>
      <c r="F209" s="251" t="s">
        <v>295</v>
      </c>
      <c r="G209" s="248"/>
      <c r="H209" s="252">
        <v>305</v>
      </c>
      <c r="I209" s="253"/>
      <c r="J209" s="248"/>
      <c r="K209" s="248"/>
      <c r="L209" s="254"/>
      <c r="M209" s="255"/>
      <c r="N209" s="256"/>
      <c r="O209" s="256"/>
      <c r="P209" s="256"/>
      <c r="Q209" s="256"/>
      <c r="R209" s="256"/>
      <c r="S209" s="256"/>
      <c r="T209" s="25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8" t="s">
        <v>156</v>
      </c>
      <c r="AU209" s="258" t="s">
        <v>85</v>
      </c>
      <c r="AV209" s="13" t="s">
        <v>85</v>
      </c>
      <c r="AW209" s="13" t="s">
        <v>32</v>
      </c>
      <c r="AX209" s="13" t="s">
        <v>75</v>
      </c>
      <c r="AY209" s="258" t="s">
        <v>147</v>
      </c>
    </row>
    <row r="210" s="13" customFormat="1">
      <c r="A210" s="13"/>
      <c r="B210" s="247"/>
      <c r="C210" s="248"/>
      <c r="D210" s="249" t="s">
        <v>156</v>
      </c>
      <c r="E210" s="250" t="s">
        <v>1</v>
      </c>
      <c r="F210" s="251" t="s">
        <v>296</v>
      </c>
      <c r="G210" s="248"/>
      <c r="H210" s="252">
        <v>40</v>
      </c>
      <c r="I210" s="253"/>
      <c r="J210" s="248"/>
      <c r="K210" s="248"/>
      <c r="L210" s="254"/>
      <c r="M210" s="255"/>
      <c r="N210" s="256"/>
      <c r="O210" s="256"/>
      <c r="P210" s="256"/>
      <c r="Q210" s="256"/>
      <c r="R210" s="256"/>
      <c r="S210" s="256"/>
      <c r="T210" s="25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8" t="s">
        <v>156</v>
      </c>
      <c r="AU210" s="258" t="s">
        <v>85</v>
      </c>
      <c r="AV210" s="13" t="s">
        <v>85</v>
      </c>
      <c r="AW210" s="13" t="s">
        <v>32</v>
      </c>
      <c r="AX210" s="13" t="s">
        <v>75</v>
      </c>
      <c r="AY210" s="258" t="s">
        <v>147</v>
      </c>
    </row>
    <row r="211" s="13" customFormat="1">
      <c r="A211" s="13"/>
      <c r="B211" s="247"/>
      <c r="C211" s="248"/>
      <c r="D211" s="249" t="s">
        <v>156</v>
      </c>
      <c r="E211" s="250" t="s">
        <v>1</v>
      </c>
      <c r="F211" s="251" t="s">
        <v>210</v>
      </c>
      <c r="G211" s="248"/>
      <c r="H211" s="252">
        <v>12</v>
      </c>
      <c r="I211" s="253"/>
      <c r="J211" s="248"/>
      <c r="K211" s="248"/>
      <c r="L211" s="254"/>
      <c r="M211" s="255"/>
      <c r="N211" s="256"/>
      <c r="O211" s="256"/>
      <c r="P211" s="256"/>
      <c r="Q211" s="256"/>
      <c r="R211" s="256"/>
      <c r="S211" s="256"/>
      <c r="T211" s="25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8" t="s">
        <v>156</v>
      </c>
      <c r="AU211" s="258" t="s">
        <v>85</v>
      </c>
      <c r="AV211" s="13" t="s">
        <v>85</v>
      </c>
      <c r="AW211" s="13" t="s">
        <v>32</v>
      </c>
      <c r="AX211" s="13" t="s">
        <v>75</v>
      </c>
      <c r="AY211" s="258" t="s">
        <v>147</v>
      </c>
    </row>
    <row r="212" s="13" customFormat="1">
      <c r="A212" s="13"/>
      <c r="B212" s="247"/>
      <c r="C212" s="248"/>
      <c r="D212" s="249" t="s">
        <v>156</v>
      </c>
      <c r="E212" s="250" t="s">
        <v>1</v>
      </c>
      <c r="F212" s="251" t="s">
        <v>297</v>
      </c>
      <c r="G212" s="248"/>
      <c r="H212" s="252">
        <v>220</v>
      </c>
      <c r="I212" s="253"/>
      <c r="J212" s="248"/>
      <c r="K212" s="248"/>
      <c r="L212" s="254"/>
      <c r="M212" s="255"/>
      <c r="N212" s="256"/>
      <c r="O212" s="256"/>
      <c r="P212" s="256"/>
      <c r="Q212" s="256"/>
      <c r="R212" s="256"/>
      <c r="S212" s="256"/>
      <c r="T212" s="25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8" t="s">
        <v>156</v>
      </c>
      <c r="AU212" s="258" t="s">
        <v>85</v>
      </c>
      <c r="AV212" s="13" t="s">
        <v>85</v>
      </c>
      <c r="AW212" s="13" t="s">
        <v>32</v>
      </c>
      <c r="AX212" s="13" t="s">
        <v>75</v>
      </c>
      <c r="AY212" s="258" t="s">
        <v>147</v>
      </c>
    </row>
    <row r="213" s="13" customFormat="1">
      <c r="A213" s="13"/>
      <c r="B213" s="247"/>
      <c r="C213" s="248"/>
      <c r="D213" s="249" t="s">
        <v>156</v>
      </c>
      <c r="E213" s="250" t="s">
        <v>1</v>
      </c>
      <c r="F213" s="251" t="s">
        <v>298</v>
      </c>
      <c r="G213" s="248"/>
      <c r="H213" s="252">
        <v>50</v>
      </c>
      <c r="I213" s="253"/>
      <c r="J213" s="248"/>
      <c r="K213" s="248"/>
      <c r="L213" s="254"/>
      <c r="M213" s="255"/>
      <c r="N213" s="256"/>
      <c r="O213" s="256"/>
      <c r="P213" s="256"/>
      <c r="Q213" s="256"/>
      <c r="R213" s="256"/>
      <c r="S213" s="256"/>
      <c r="T213" s="25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8" t="s">
        <v>156</v>
      </c>
      <c r="AU213" s="258" t="s">
        <v>85</v>
      </c>
      <c r="AV213" s="13" t="s">
        <v>85</v>
      </c>
      <c r="AW213" s="13" t="s">
        <v>32</v>
      </c>
      <c r="AX213" s="13" t="s">
        <v>75</v>
      </c>
      <c r="AY213" s="258" t="s">
        <v>147</v>
      </c>
    </row>
    <row r="214" s="14" customFormat="1">
      <c r="A214" s="14"/>
      <c r="B214" s="259"/>
      <c r="C214" s="260"/>
      <c r="D214" s="249" t="s">
        <v>156</v>
      </c>
      <c r="E214" s="261" t="s">
        <v>1</v>
      </c>
      <c r="F214" s="262" t="s">
        <v>159</v>
      </c>
      <c r="G214" s="260"/>
      <c r="H214" s="263">
        <v>1107</v>
      </c>
      <c r="I214" s="264"/>
      <c r="J214" s="260"/>
      <c r="K214" s="260"/>
      <c r="L214" s="265"/>
      <c r="M214" s="266"/>
      <c r="N214" s="267"/>
      <c r="O214" s="267"/>
      <c r="P214" s="267"/>
      <c r="Q214" s="267"/>
      <c r="R214" s="267"/>
      <c r="S214" s="267"/>
      <c r="T214" s="268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9" t="s">
        <v>156</v>
      </c>
      <c r="AU214" s="269" t="s">
        <v>85</v>
      </c>
      <c r="AV214" s="14" t="s">
        <v>154</v>
      </c>
      <c r="AW214" s="14" t="s">
        <v>32</v>
      </c>
      <c r="AX214" s="14" t="s">
        <v>83</v>
      </c>
      <c r="AY214" s="269" t="s">
        <v>147</v>
      </c>
    </row>
    <row r="215" s="2" customFormat="1" ht="24.15" customHeight="1">
      <c r="A215" s="39"/>
      <c r="B215" s="40"/>
      <c r="C215" s="270" t="s">
        <v>299</v>
      </c>
      <c r="D215" s="270" t="s">
        <v>262</v>
      </c>
      <c r="E215" s="271" t="s">
        <v>300</v>
      </c>
      <c r="F215" s="272" t="s">
        <v>301</v>
      </c>
      <c r="G215" s="273" t="s">
        <v>184</v>
      </c>
      <c r="H215" s="274">
        <v>12.960000000000001</v>
      </c>
      <c r="I215" s="275"/>
      <c r="J215" s="276">
        <f>ROUND(I215*H215,2)</f>
        <v>0</v>
      </c>
      <c r="K215" s="272" t="s">
        <v>153</v>
      </c>
      <c r="L215" s="277"/>
      <c r="M215" s="278" t="s">
        <v>1</v>
      </c>
      <c r="N215" s="279" t="s">
        <v>40</v>
      </c>
      <c r="O215" s="92"/>
      <c r="P215" s="243">
        <f>O215*H215</f>
        <v>0</v>
      </c>
      <c r="Q215" s="243">
        <v>0.0023999999999999998</v>
      </c>
      <c r="R215" s="243">
        <f>Q215*H215</f>
        <v>0.031104</v>
      </c>
      <c r="S215" s="243">
        <v>0</v>
      </c>
      <c r="T215" s="244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5" t="s">
        <v>192</v>
      </c>
      <c r="AT215" s="245" t="s">
        <v>262</v>
      </c>
      <c r="AU215" s="245" t="s">
        <v>85</v>
      </c>
      <c r="AY215" s="18" t="s">
        <v>147</v>
      </c>
      <c r="BE215" s="246">
        <f>IF(N215="základní",J215,0)</f>
        <v>0</v>
      </c>
      <c r="BF215" s="246">
        <f>IF(N215="snížená",J215,0)</f>
        <v>0</v>
      </c>
      <c r="BG215" s="246">
        <f>IF(N215="zákl. přenesená",J215,0)</f>
        <v>0</v>
      </c>
      <c r="BH215" s="246">
        <f>IF(N215="sníž. přenesená",J215,0)</f>
        <v>0</v>
      </c>
      <c r="BI215" s="246">
        <f>IF(N215="nulová",J215,0)</f>
        <v>0</v>
      </c>
      <c r="BJ215" s="18" t="s">
        <v>83</v>
      </c>
      <c r="BK215" s="246">
        <f>ROUND(I215*H215,2)</f>
        <v>0</v>
      </c>
      <c r="BL215" s="18" t="s">
        <v>154</v>
      </c>
      <c r="BM215" s="245" t="s">
        <v>302</v>
      </c>
    </row>
    <row r="216" s="13" customFormat="1">
      <c r="A216" s="13"/>
      <c r="B216" s="247"/>
      <c r="C216" s="248"/>
      <c r="D216" s="249" t="s">
        <v>156</v>
      </c>
      <c r="E216" s="248"/>
      <c r="F216" s="251" t="s">
        <v>303</v>
      </c>
      <c r="G216" s="248"/>
      <c r="H216" s="252">
        <v>12.960000000000001</v>
      </c>
      <c r="I216" s="253"/>
      <c r="J216" s="248"/>
      <c r="K216" s="248"/>
      <c r="L216" s="254"/>
      <c r="M216" s="255"/>
      <c r="N216" s="256"/>
      <c r="O216" s="256"/>
      <c r="P216" s="256"/>
      <c r="Q216" s="256"/>
      <c r="R216" s="256"/>
      <c r="S216" s="256"/>
      <c r="T216" s="25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8" t="s">
        <v>156</v>
      </c>
      <c r="AU216" s="258" t="s">
        <v>85</v>
      </c>
      <c r="AV216" s="13" t="s">
        <v>85</v>
      </c>
      <c r="AW216" s="13" t="s">
        <v>4</v>
      </c>
      <c r="AX216" s="13" t="s">
        <v>83</v>
      </c>
      <c r="AY216" s="258" t="s">
        <v>147</v>
      </c>
    </row>
    <row r="217" s="2" customFormat="1" ht="14.4" customHeight="1">
      <c r="A217" s="39"/>
      <c r="B217" s="40"/>
      <c r="C217" s="270" t="s">
        <v>304</v>
      </c>
      <c r="D217" s="270" t="s">
        <v>262</v>
      </c>
      <c r="E217" s="271" t="s">
        <v>305</v>
      </c>
      <c r="F217" s="272" t="s">
        <v>306</v>
      </c>
      <c r="G217" s="273" t="s">
        <v>152</v>
      </c>
      <c r="H217" s="274">
        <v>71.713999999999999</v>
      </c>
      <c r="I217" s="275"/>
      <c r="J217" s="276">
        <f>ROUND(I217*H217,2)</f>
        <v>0</v>
      </c>
      <c r="K217" s="272" t="s">
        <v>1</v>
      </c>
      <c r="L217" s="277"/>
      <c r="M217" s="278" t="s">
        <v>1</v>
      </c>
      <c r="N217" s="279" t="s">
        <v>40</v>
      </c>
      <c r="O217" s="92"/>
      <c r="P217" s="243">
        <f>O217*H217</f>
        <v>0</v>
      </c>
      <c r="Q217" s="243">
        <v>0.035999999999999997</v>
      </c>
      <c r="R217" s="243">
        <f>Q217*H217</f>
        <v>2.5817039999999998</v>
      </c>
      <c r="S217" s="243">
        <v>0</v>
      </c>
      <c r="T217" s="244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5" t="s">
        <v>192</v>
      </c>
      <c r="AT217" s="245" t="s">
        <v>262</v>
      </c>
      <c r="AU217" s="245" t="s">
        <v>85</v>
      </c>
      <c r="AY217" s="18" t="s">
        <v>147</v>
      </c>
      <c r="BE217" s="246">
        <f>IF(N217="základní",J217,0)</f>
        <v>0</v>
      </c>
      <c r="BF217" s="246">
        <f>IF(N217="snížená",J217,0)</f>
        <v>0</v>
      </c>
      <c r="BG217" s="246">
        <f>IF(N217="zákl. přenesená",J217,0)</f>
        <v>0</v>
      </c>
      <c r="BH217" s="246">
        <f>IF(N217="sníž. přenesená",J217,0)</f>
        <v>0</v>
      </c>
      <c r="BI217" s="246">
        <f>IF(N217="nulová",J217,0)</f>
        <v>0</v>
      </c>
      <c r="BJ217" s="18" t="s">
        <v>83</v>
      </c>
      <c r="BK217" s="246">
        <f>ROUND(I217*H217,2)</f>
        <v>0</v>
      </c>
      <c r="BL217" s="18" t="s">
        <v>154</v>
      </c>
      <c r="BM217" s="245" t="s">
        <v>307</v>
      </c>
    </row>
    <row r="218" s="13" customFormat="1">
      <c r="A218" s="13"/>
      <c r="B218" s="247"/>
      <c r="C218" s="248"/>
      <c r="D218" s="249" t="s">
        <v>156</v>
      </c>
      <c r="E218" s="250" t="s">
        <v>1</v>
      </c>
      <c r="F218" s="251" t="s">
        <v>308</v>
      </c>
      <c r="G218" s="248"/>
      <c r="H218" s="252">
        <v>26.352000000000004</v>
      </c>
      <c r="I218" s="253"/>
      <c r="J218" s="248"/>
      <c r="K218" s="248"/>
      <c r="L218" s="254"/>
      <c r="M218" s="255"/>
      <c r="N218" s="256"/>
      <c r="O218" s="256"/>
      <c r="P218" s="256"/>
      <c r="Q218" s="256"/>
      <c r="R218" s="256"/>
      <c r="S218" s="256"/>
      <c r="T218" s="25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8" t="s">
        <v>156</v>
      </c>
      <c r="AU218" s="258" t="s">
        <v>85</v>
      </c>
      <c r="AV218" s="13" t="s">
        <v>85</v>
      </c>
      <c r="AW218" s="13" t="s">
        <v>32</v>
      </c>
      <c r="AX218" s="13" t="s">
        <v>75</v>
      </c>
      <c r="AY218" s="258" t="s">
        <v>147</v>
      </c>
    </row>
    <row r="219" s="13" customFormat="1">
      <c r="A219" s="13"/>
      <c r="B219" s="247"/>
      <c r="C219" s="248"/>
      <c r="D219" s="249" t="s">
        <v>156</v>
      </c>
      <c r="E219" s="250" t="s">
        <v>1</v>
      </c>
      <c r="F219" s="251" t="s">
        <v>309</v>
      </c>
      <c r="G219" s="248"/>
      <c r="H219" s="252">
        <v>25.920000000000002</v>
      </c>
      <c r="I219" s="253"/>
      <c r="J219" s="248"/>
      <c r="K219" s="248"/>
      <c r="L219" s="254"/>
      <c r="M219" s="255"/>
      <c r="N219" s="256"/>
      <c r="O219" s="256"/>
      <c r="P219" s="256"/>
      <c r="Q219" s="256"/>
      <c r="R219" s="256"/>
      <c r="S219" s="256"/>
      <c r="T219" s="257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8" t="s">
        <v>156</v>
      </c>
      <c r="AU219" s="258" t="s">
        <v>85</v>
      </c>
      <c r="AV219" s="13" t="s">
        <v>85</v>
      </c>
      <c r="AW219" s="13" t="s">
        <v>32</v>
      </c>
      <c r="AX219" s="13" t="s">
        <v>75</v>
      </c>
      <c r="AY219" s="258" t="s">
        <v>147</v>
      </c>
    </row>
    <row r="220" s="13" customFormat="1">
      <c r="A220" s="13"/>
      <c r="B220" s="247"/>
      <c r="C220" s="248"/>
      <c r="D220" s="249" t="s">
        <v>156</v>
      </c>
      <c r="E220" s="250" t="s">
        <v>1</v>
      </c>
      <c r="F220" s="251" t="s">
        <v>310</v>
      </c>
      <c r="G220" s="248"/>
      <c r="H220" s="252">
        <v>3.456</v>
      </c>
      <c r="I220" s="253"/>
      <c r="J220" s="248"/>
      <c r="K220" s="248"/>
      <c r="L220" s="254"/>
      <c r="M220" s="255"/>
      <c r="N220" s="256"/>
      <c r="O220" s="256"/>
      <c r="P220" s="256"/>
      <c r="Q220" s="256"/>
      <c r="R220" s="256"/>
      <c r="S220" s="256"/>
      <c r="T220" s="25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8" t="s">
        <v>156</v>
      </c>
      <c r="AU220" s="258" t="s">
        <v>85</v>
      </c>
      <c r="AV220" s="13" t="s">
        <v>85</v>
      </c>
      <c r="AW220" s="13" t="s">
        <v>32</v>
      </c>
      <c r="AX220" s="13" t="s">
        <v>75</v>
      </c>
      <c r="AY220" s="258" t="s">
        <v>147</v>
      </c>
    </row>
    <row r="221" s="13" customFormat="1">
      <c r="A221" s="13"/>
      <c r="B221" s="247"/>
      <c r="C221" s="248"/>
      <c r="D221" s="249" t="s">
        <v>156</v>
      </c>
      <c r="E221" s="250" t="s">
        <v>1</v>
      </c>
      <c r="F221" s="251" t="s">
        <v>311</v>
      </c>
      <c r="G221" s="248"/>
      <c r="H221" s="252">
        <v>11.880000000000001</v>
      </c>
      <c r="I221" s="253"/>
      <c r="J221" s="248"/>
      <c r="K221" s="248"/>
      <c r="L221" s="254"/>
      <c r="M221" s="255"/>
      <c r="N221" s="256"/>
      <c r="O221" s="256"/>
      <c r="P221" s="256"/>
      <c r="Q221" s="256"/>
      <c r="R221" s="256"/>
      <c r="S221" s="256"/>
      <c r="T221" s="25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8" t="s">
        <v>156</v>
      </c>
      <c r="AU221" s="258" t="s">
        <v>85</v>
      </c>
      <c r="AV221" s="13" t="s">
        <v>85</v>
      </c>
      <c r="AW221" s="13" t="s">
        <v>32</v>
      </c>
      <c r="AX221" s="13" t="s">
        <v>75</v>
      </c>
      <c r="AY221" s="258" t="s">
        <v>147</v>
      </c>
    </row>
    <row r="222" s="13" customFormat="1">
      <c r="A222" s="13"/>
      <c r="B222" s="247"/>
      <c r="C222" s="248"/>
      <c r="D222" s="249" t="s">
        <v>156</v>
      </c>
      <c r="E222" s="250" t="s">
        <v>1</v>
      </c>
      <c r="F222" s="251" t="s">
        <v>312</v>
      </c>
      <c r="G222" s="248"/>
      <c r="H222" s="252">
        <v>2.7000000000000002</v>
      </c>
      <c r="I222" s="253"/>
      <c r="J222" s="248"/>
      <c r="K222" s="248"/>
      <c r="L222" s="254"/>
      <c r="M222" s="255"/>
      <c r="N222" s="256"/>
      <c r="O222" s="256"/>
      <c r="P222" s="256"/>
      <c r="Q222" s="256"/>
      <c r="R222" s="256"/>
      <c r="S222" s="256"/>
      <c r="T222" s="25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8" t="s">
        <v>156</v>
      </c>
      <c r="AU222" s="258" t="s">
        <v>85</v>
      </c>
      <c r="AV222" s="13" t="s">
        <v>85</v>
      </c>
      <c r="AW222" s="13" t="s">
        <v>32</v>
      </c>
      <c r="AX222" s="13" t="s">
        <v>75</v>
      </c>
      <c r="AY222" s="258" t="s">
        <v>147</v>
      </c>
    </row>
    <row r="223" s="14" customFormat="1">
      <c r="A223" s="14"/>
      <c r="B223" s="259"/>
      <c r="C223" s="260"/>
      <c r="D223" s="249" t="s">
        <v>156</v>
      </c>
      <c r="E223" s="261" t="s">
        <v>1</v>
      </c>
      <c r="F223" s="262" t="s">
        <v>159</v>
      </c>
      <c r="G223" s="260"/>
      <c r="H223" s="263">
        <v>70.308000000000007</v>
      </c>
      <c r="I223" s="264"/>
      <c r="J223" s="260"/>
      <c r="K223" s="260"/>
      <c r="L223" s="265"/>
      <c r="M223" s="266"/>
      <c r="N223" s="267"/>
      <c r="O223" s="267"/>
      <c r="P223" s="267"/>
      <c r="Q223" s="267"/>
      <c r="R223" s="267"/>
      <c r="S223" s="267"/>
      <c r="T223" s="268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9" t="s">
        <v>156</v>
      </c>
      <c r="AU223" s="269" t="s">
        <v>85</v>
      </c>
      <c r="AV223" s="14" t="s">
        <v>154</v>
      </c>
      <c r="AW223" s="14" t="s">
        <v>32</v>
      </c>
      <c r="AX223" s="14" t="s">
        <v>83</v>
      </c>
      <c r="AY223" s="269" t="s">
        <v>147</v>
      </c>
    </row>
    <row r="224" s="13" customFormat="1">
      <c r="A224" s="13"/>
      <c r="B224" s="247"/>
      <c r="C224" s="248"/>
      <c r="D224" s="249" t="s">
        <v>156</v>
      </c>
      <c r="E224" s="248"/>
      <c r="F224" s="251" t="s">
        <v>313</v>
      </c>
      <c r="G224" s="248"/>
      <c r="H224" s="252">
        <v>71.713999999999999</v>
      </c>
      <c r="I224" s="253"/>
      <c r="J224" s="248"/>
      <c r="K224" s="248"/>
      <c r="L224" s="254"/>
      <c r="M224" s="255"/>
      <c r="N224" s="256"/>
      <c r="O224" s="256"/>
      <c r="P224" s="256"/>
      <c r="Q224" s="256"/>
      <c r="R224" s="256"/>
      <c r="S224" s="256"/>
      <c r="T224" s="257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8" t="s">
        <v>156</v>
      </c>
      <c r="AU224" s="258" t="s">
        <v>85</v>
      </c>
      <c r="AV224" s="13" t="s">
        <v>85</v>
      </c>
      <c r="AW224" s="13" t="s">
        <v>4</v>
      </c>
      <c r="AX224" s="13" t="s">
        <v>83</v>
      </c>
      <c r="AY224" s="258" t="s">
        <v>147</v>
      </c>
    </row>
    <row r="225" s="2" customFormat="1" ht="24.15" customHeight="1">
      <c r="A225" s="39"/>
      <c r="B225" s="40"/>
      <c r="C225" s="234" t="s">
        <v>314</v>
      </c>
      <c r="D225" s="234" t="s">
        <v>149</v>
      </c>
      <c r="E225" s="235" t="s">
        <v>315</v>
      </c>
      <c r="F225" s="236" t="s">
        <v>316</v>
      </c>
      <c r="G225" s="237" t="s">
        <v>184</v>
      </c>
      <c r="H225" s="238">
        <v>1261</v>
      </c>
      <c r="I225" s="239"/>
      <c r="J225" s="240">
        <f>ROUND(I225*H225,2)</f>
        <v>0</v>
      </c>
      <c r="K225" s="236" t="s">
        <v>153</v>
      </c>
      <c r="L225" s="45"/>
      <c r="M225" s="241" t="s">
        <v>1</v>
      </c>
      <c r="N225" s="242" t="s">
        <v>40</v>
      </c>
      <c r="O225" s="92"/>
      <c r="P225" s="243">
        <f>O225*H225</f>
        <v>0</v>
      </c>
      <c r="Q225" s="243">
        <v>0.0086</v>
      </c>
      <c r="R225" s="243">
        <f>Q225*H225</f>
        <v>10.8446</v>
      </c>
      <c r="S225" s="243">
        <v>0</v>
      </c>
      <c r="T225" s="244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5" t="s">
        <v>154</v>
      </c>
      <c r="AT225" s="245" t="s">
        <v>149</v>
      </c>
      <c r="AU225" s="245" t="s">
        <v>85</v>
      </c>
      <c r="AY225" s="18" t="s">
        <v>147</v>
      </c>
      <c r="BE225" s="246">
        <f>IF(N225="základní",J225,0)</f>
        <v>0</v>
      </c>
      <c r="BF225" s="246">
        <f>IF(N225="snížená",J225,0)</f>
        <v>0</v>
      </c>
      <c r="BG225" s="246">
        <f>IF(N225="zákl. přenesená",J225,0)</f>
        <v>0</v>
      </c>
      <c r="BH225" s="246">
        <f>IF(N225="sníž. přenesená",J225,0)</f>
        <v>0</v>
      </c>
      <c r="BI225" s="246">
        <f>IF(N225="nulová",J225,0)</f>
        <v>0</v>
      </c>
      <c r="BJ225" s="18" t="s">
        <v>83</v>
      </c>
      <c r="BK225" s="246">
        <f>ROUND(I225*H225,2)</f>
        <v>0</v>
      </c>
      <c r="BL225" s="18" t="s">
        <v>154</v>
      </c>
      <c r="BM225" s="245" t="s">
        <v>317</v>
      </c>
    </row>
    <row r="226" s="13" customFormat="1">
      <c r="A226" s="13"/>
      <c r="B226" s="247"/>
      <c r="C226" s="248"/>
      <c r="D226" s="249" t="s">
        <v>156</v>
      </c>
      <c r="E226" s="250" t="s">
        <v>1</v>
      </c>
      <c r="F226" s="251" t="s">
        <v>318</v>
      </c>
      <c r="G226" s="248"/>
      <c r="H226" s="252">
        <v>671</v>
      </c>
      <c r="I226" s="253"/>
      <c r="J226" s="248"/>
      <c r="K226" s="248"/>
      <c r="L226" s="254"/>
      <c r="M226" s="255"/>
      <c r="N226" s="256"/>
      <c r="O226" s="256"/>
      <c r="P226" s="256"/>
      <c r="Q226" s="256"/>
      <c r="R226" s="256"/>
      <c r="S226" s="256"/>
      <c r="T226" s="257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8" t="s">
        <v>156</v>
      </c>
      <c r="AU226" s="258" t="s">
        <v>85</v>
      </c>
      <c r="AV226" s="13" t="s">
        <v>85</v>
      </c>
      <c r="AW226" s="13" t="s">
        <v>32</v>
      </c>
      <c r="AX226" s="13" t="s">
        <v>75</v>
      </c>
      <c r="AY226" s="258" t="s">
        <v>147</v>
      </c>
    </row>
    <row r="227" s="13" customFormat="1">
      <c r="A227" s="13"/>
      <c r="B227" s="247"/>
      <c r="C227" s="248"/>
      <c r="D227" s="249" t="s">
        <v>156</v>
      </c>
      <c r="E227" s="250" t="s">
        <v>1</v>
      </c>
      <c r="F227" s="251" t="s">
        <v>319</v>
      </c>
      <c r="G227" s="248"/>
      <c r="H227" s="252">
        <v>530</v>
      </c>
      <c r="I227" s="253"/>
      <c r="J227" s="248"/>
      <c r="K227" s="248"/>
      <c r="L227" s="254"/>
      <c r="M227" s="255"/>
      <c r="N227" s="256"/>
      <c r="O227" s="256"/>
      <c r="P227" s="256"/>
      <c r="Q227" s="256"/>
      <c r="R227" s="256"/>
      <c r="S227" s="256"/>
      <c r="T227" s="257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8" t="s">
        <v>156</v>
      </c>
      <c r="AU227" s="258" t="s">
        <v>85</v>
      </c>
      <c r="AV227" s="13" t="s">
        <v>85</v>
      </c>
      <c r="AW227" s="13" t="s">
        <v>32</v>
      </c>
      <c r="AX227" s="13" t="s">
        <v>75</v>
      </c>
      <c r="AY227" s="258" t="s">
        <v>147</v>
      </c>
    </row>
    <row r="228" s="13" customFormat="1">
      <c r="A228" s="13"/>
      <c r="B228" s="247"/>
      <c r="C228" s="248"/>
      <c r="D228" s="249" t="s">
        <v>156</v>
      </c>
      <c r="E228" s="250" t="s">
        <v>1</v>
      </c>
      <c r="F228" s="251" t="s">
        <v>320</v>
      </c>
      <c r="G228" s="248"/>
      <c r="H228" s="252">
        <v>60</v>
      </c>
      <c r="I228" s="253"/>
      <c r="J228" s="248"/>
      <c r="K228" s="248"/>
      <c r="L228" s="254"/>
      <c r="M228" s="255"/>
      <c r="N228" s="256"/>
      <c r="O228" s="256"/>
      <c r="P228" s="256"/>
      <c r="Q228" s="256"/>
      <c r="R228" s="256"/>
      <c r="S228" s="256"/>
      <c r="T228" s="257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8" t="s">
        <v>156</v>
      </c>
      <c r="AU228" s="258" t="s">
        <v>85</v>
      </c>
      <c r="AV228" s="13" t="s">
        <v>85</v>
      </c>
      <c r="AW228" s="13" t="s">
        <v>32</v>
      </c>
      <c r="AX228" s="13" t="s">
        <v>75</v>
      </c>
      <c r="AY228" s="258" t="s">
        <v>147</v>
      </c>
    </row>
    <row r="229" s="14" customFormat="1">
      <c r="A229" s="14"/>
      <c r="B229" s="259"/>
      <c r="C229" s="260"/>
      <c r="D229" s="249" t="s">
        <v>156</v>
      </c>
      <c r="E229" s="261" t="s">
        <v>1</v>
      </c>
      <c r="F229" s="262" t="s">
        <v>159</v>
      </c>
      <c r="G229" s="260"/>
      <c r="H229" s="263">
        <v>1261</v>
      </c>
      <c r="I229" s="264"/>
      <c r="J229" s="260"/>
      <c r="K229" s="260"/>
      <c r="L229" s="265"/>
      <c r="M229" s="266"/>
      <c r="N229" s="267"/>
      <c r="O229" s="267"/>
      <c r="P229" s="267"/>
      <c r="Q229" s="267"/>
      <c r="R229" s="267"/>
      <c r="S229" s="267"/>
      <c r="T229" s="268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9" t="s">
        <v>156</v>
      </c>
      <c r="AU229" s="269" t="s">
        <v>85</v>
      </c>
      <c r="AV229" s="14" t="s">
        <v>154</v>
      </c>
      <c r="AW229" s="14" t="s">
        <v>32</v>
      </c>
      <c r="AX229" s="14" t="s">
        <v>83</v>
      </c>
      <c r="AY229" s="269" t="s">
        <v>147</v>
      </c>
    </row>
    <row r="230" s="2" customFormat="1" ht="24.15" customHeight="1">
      <c r="A230" s="39"/>
      <c r="B230" s="40"/>
      <c r="C230" s="270" t="s">
        <v>321</v>
      </c>
      <c r="D230" s="270" t="s">
        <v>262</v>
      </c>
      <c r="E230" s="271" t="s">
        <v>322</v>
      </c>
      <c r="F230" s="272" t="s">
        <v>323</v>
      </c>
      <c r="G230" s="273" t="s">
        <v>184</v>
      </c>
      <c r="H230" s="274">
        <v>64.799999999999997</v>
      </c>
      <c r="I230" s="275"/>
      <c r="J230" s="276">
        <f>ROUND(I230*H230,2)</f>
        <v>0</v>
      </c>
      <c r="K230" s="272" t="s">
        <v>153</v>
      </c>
      <c r="L230" s="277"/>
      <c r="M230" s="278" t="s">
        <v>1</v>
      </c>
      <c r="N230" s="279" t="s">
        <v>40</v>
      </c>
      <c r="O230" s="92"/>
      <c r="P230" s="243">
        <f>O230*H230</f>
        <v>0</v>
      </c>
      <c r="Q230" s="243">
        <v>0.0047999999999999996</v>
      </c>
      <c r="R230" s="243">
        <f>Q230*H230</f>
        <v>0.31103999999999998</v>
      </c>
      <c r="S230" s="243">
        <v>0</v>
      </c>
      <c r="T230" s="244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5" t="s">
        <v>192</v>
      </c>
      <c r="AT230" s="245" t="s">
        <v>262</v>
      </c>
      <c r="AU230" s="245" t="s">
        <v>85</v>
      </c>
      <c r="AY230" s="18" t="s">
        <v>147</v>
      </c>
      <c r="BE230" s="246">
        <f>IF(N230="základní",J230,0)</f>
        <v>0</v>
      </c>
      <c r="BF230" s="246">
        <f>IF(N230="snížená",J230,0)</f>
        <v>0</v>
      </c>
      <c r="BG230" s="246">
        <f>IF(N230="zákl. přenesená",J230,0)</f>
        <v>0</v>
      </c>
      <c r="BH230" s="246">
        <f>IF(N230="sníž. přenesená",J230,0)</f>
        <v>0</v>
      </c>
      <c r="BI230" s="246">
        <f>IF(N230="nulová",J230,0)</f>
        <v>0</v>
      </c>
      <c r="BJ230" s="18" t="s">
        <v>83</v>
      </c>
      <c r="BK230" s="246">
        <f>ROUND(I230*H230,2)</f>
        <v>0</v>
      </c>
      <c r="BL230" s="18" t="s">
        <v>154</v>
      </c>
      <c r="BM230" s="245" t="s">
        <v>324</v>
      </c>
    </row>
    <row r="231" s="13" customFormat="1">
      <c r="A231" s="13"/>
      <c r="B231" s="247"/>
      <c r="C231" s="248"/>
      <c r="D231" s="249" t="s">
        <v>156</v>
      </c>
      <c r="E231" s="248"/>
      <c r="F231" s="251" t="s">
        <v>325</v>
      </c>
      <c r="G231" s="248"/>
      <c r="H231" s="252">
        <v>64.799999999999997</v>
      </c>
      <c r="I231" s="253"/>
      <c r="J231" s="248"/>
      <c r="K231" s="248"/>
      <c r="L231" s="254"/>
      <c r="M231" s="255"/>
      <c r="N231" s="256"/>
      <c r="O231" s="256"/>
      <c r="P231" s="256"/>
      <c r="Q231" s="256"/>
      <c r="R231" s="256"/>
      <c r="S231" s="256"/>
      <c r="T231" s="25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8" t="s">
        <v>156</v>
      </c>
      <c r="AU231" s="258" t="s">
        <v>85</v>
      </c>
      <c r="AV231" s="13" t="s">
        <v>85</v>
      </c>
      <c r="AW231" s="13" t="s">
        <v>4</v>
      </c>
      <c r="AX231" s="13" t="s">
        <v>83</v>
      </c>
      <c r="AY231" s="258" t="s">
        <v>147</v>
      </c>
    </row>
    <row r="232" s="2" customFormat="1" ht="14.4" customHeight="1">
      <c r="A232" s="39"/>
      <c r="B232" s="40"/>
      <c r="C232" s="270" t="s">
        <v>326</v>
      </c>
      <c r="D232" s="270" t="s">
        <v>262</v>
      </c>
      <c r="E232" s="271" t="s">
        <v>327</v>
      </c>
      <c r="F232" s="272" t="s">
        <v>306</v>
      </c>
      <c r="G232" s="273" t="s">
        <v>152</v>
      </c>
      <c r="H232" s="274">
        <v>211.684</v>
      </c>
      <c r="I232" s="275"/>
      <c r="J232" s="276">
        <f>ROUND(I232*H232,2)</f>
        <v>0</v>
      </c>
      <c r="K232" s="272" t="s">
        <v>26</v>
      </c>
      <c r="L232" s="277"/>
      <c r="M232" s="278" t="s">
        <v>1</v>
      </c>
      <c r="N232" s="279" t="s">
        <v>40</v>
      </c>
      <c r="O232" s="92"/>
      <c r="P232" s="243">
        <f>O232*H232</f>
        <v>0</v>
      </c>
      <c r="Q232" s="243">
        <v>0.035999999999999997</v>
      </c>
      <c r="R232" s="243">
        <f>Q232*H232</f>
        <v>7.6206239999999994</v>
      </c>
      <c r="S232" s="243">
        <v>0</v>
      </c>
      <c r="T232" s="244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5" t="s">
        <v>192</v>
      </c>
      <c r="AT232" s="245" t="s">
        <v>262</v>
      </c>
      <c r="AU232" s="245" t="s">
        <v>85</v>
      </c>
      <c r="AY232" s="18" t="s">
        <v>147</v>
      </c>
      <c r="BE232" s="246">
        <f>IF(N232="základní",J232,0)</f>
        <v>0</v>
      </c>
      <c r="BF232" s="246">
        <f>IF(N232="snížená",J232,0)</f>
        <v>0</v>
      </c>
      <c r="BG232" s="246">
        <f>IF(N232="zákl. přenesená",J232,0)</f>
        <v>0</v>
      </c>
      <c r="BH232" s="246">
        <f>IF(N232="sníž. přenesená",J232,0)</f>
        <v>0</v>
      </c>
      <c r="BI232" s="246">
        <f>IF(N232="nulová",J232,0)</f>
        <v>0</v>
      </c>
      <c r="BJ232" s="18" t="s">
        <v>83</v>
      </c>
      <c r="BK232" s="246">
        <f>ROUND(I232*H232,2)</f>
        <v>0</v>
      </c>
      <c r="BL232" s="18" t="s">
        <v>154</v>
      </c>
      <c r="BM232" s="245" t="s">
        <v>328</v>
      </c>
    </row>
    <row r="233" s="13" customFormat="1">
      <c r="A233" s="13"/>
      <c r="B233" s="247"/>
      <c r="C233" s="248"/>
      <c r="D233" s="249" t="s">
        <v>156</v>
      </c>
      <c r="E233" s="250" t="s">
        <v>1</v>
      </c>
      <c r="F233" s="251" t="s">
        <v>329</v>
      </c>
      <c r="G233" s="248"/>
      <c r="H233" s="252">
        <v>207.53299999999999</v>
      </c>
      <c r="I233" s="253"/>
      <c r="J233" s="248"/>
      <c r="K233" s="248"/>
      <c r="L233" s="254"/>
      <c r="M233" s="255"/>
      <c r="N233" s="256"/>
      <c r="O233" s="256"/>
      <c r="P233" s="256"/>
      <c r="Q233" s="256"/>
      <c r="R233" s="256"/>
      <c r="S233" s="256"/>
      <c r="T233" s="25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8" t="s">
        <v>156</v>
      </c>
      <c r="AU233" s="258" t="s">
        <v>85</v>
      </c>
      <c r="AV233" s="13" t="s">
        <v>85</v>
      </c>
      <c r="AW233" s="13" t="s">
        <v>32</v>
      </c>
      <c r="AX233" s="13" t="s">
        <v>83</v>
      </c>
      <c r="AY233" s="258" t="s">
        <v>147</v>
      </c>
    </row>
    <row r="234" s="13" customFormat="1">
      <c r="A234" s="13"/>
      <c r="B234" s="247"/>
      <c r="C234" s="248"/>
      <c r="D234" s="249" t="s">
        <v>156</v>
      </c>
      <c r="E234" s="248"/>
      <c r="F234" s="251" t="s">
        <v>330</v>
      </c>
      <c r="G234" s="248"/>
      <c r="H234" s="252">
        <v>211.684</v>
      </c>
      <c r="I234" s="253"/>
      <c r="J234" s="248"/>
      <c r="K234" s="248"/>
      <c r="L234" s="254"/>
      <c r="M234" s="255"/>
      <c r="N234" s="256"/>
      <c r="O234" s="256"/>
      <c r="P234" s="256"/>
      <c r="Q234" s="256"/>
      <c r="R234" s="256"/>
      <c r="S234" s="256"/>
      <c r="T234" s="25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8" t="s">
        <v>156</v>
      </c>
      <c r="AU234" s="258" t="s">
        <v>85</v>
      </c>
      <c r="AV234" s="13" t="s">
        <v>85</v>
      </c>
      <c r="AW234" s="13" t="s">
        <v>4</v>
      </c>
      <c r="AX234" s="13" t="s">
        <v>83</v>
      </c>
      <c r="AY234" s="258" t="s">
        <v>147</v>
      </c>
    </row>
    <row r="235" s="2" customFormat="1" ht="24.15" customHeight="1">
      <c r="A235" s="39"/>
      <c r="B235" s="40"/>
      <c r="C235" s="234" t="s">
        <v>331</v>
      </c>
      <c r="D235" s="234" t="s">
        <v>149</v>
      </c>
      <c r="E235" s="235" t="s">
        <v>332</v>
      </c>
      <c r="F235" s="236" t="s">
        <v>333</v>
      </c>
      <c r="G235" s="237" t="s">
        <v>184</v>
      </c>
      <c r="H235" s="238">
        <v>2368</v>
      </c>
      <c r="I235" s="239"/>
      <c r="J235" s="240">
        <f>ROUND(I235*H235,2)</f>
        <v>0</v>
      </c>
      <c r="K235" s="236" t="s">
        <v>153</v>
      </c>
      <c r="L235" s="45"/>
      <c r="M235" s="241" t="s">
        <v>1</v>
      </c>
      <c r="N235" s="242" t="s">
        <v>40</v>
      </c>
      <c r="O235" s="92"/>
      <c r="P235" s="243">
        <f>O235*H235</f>
        <v>0</v>
      </c>
      <c r="Q235" s="243">
        <v>6.0000000000000002E-05</v>
      </c>
      <c r="R235" s="243">
        <f>Q235*H235</f>
        <v>0.14208000000000001</v>
      </c>
      <c r="S235" s="243">
        <v>0</v>
      </c>
      <c r="T235" s="244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5" t="s">
        <v>154</v>
      </c>
      <c r="AT235" s="245" t="s">
        <v>149</v>
      </c>
      <c r="AU235" s="245" t="s">
        <v>85</v>
      </c>
      <c r="AY235" s="18" t="s">
        <v>147</v>
      </c>
      <c r="BE235" s="246">
        <f>IF(N235="základní",J235,0)</f>
        <v>0</v>
      </c>
      <c r="BF235" s="246">
        <f>IF(N235="snížená",J235,0)</f>
        <v>0</v>
      </c>
      <c r="BG235" s="246">
        <f>IF(N235="zákl. přenesená",J235,0)</f>
        <v>0</v>
      </c>
      <c r="BH235" s="246">
        <f>IF(N235="sníž. přenesená",J235,0)</f>
        <v>0</v>
      </c>
      <c r="BI235" s="246">
        <f>IF(N235="nulová",J235,0)</f>
        <v>0</v>
      </c>
      <c r="BJ235" s="18" t="s">
        <v>83</v>
      </c>
      <c r="BK235" s="246">
        <f>ROUND(I235*H235,2)</f>
        <v>0</v>
      </c>
      <c r="BL235" s="18" t="s">
        <v>154</v>
      </c>
      <c r="BM235" s="245" t="s">
        <v>334</v>
      </c>
    </row>
    <row r="236" s="13" customFormat="1">
      <c r="A236" s="13"/>
      <c r="B236" s="247"/>
      <c r="C236" s="248"/>
      <c r="D236" s="249" t="s">
        <v>156</v>
      </c>
      <c r="E236" s="250" t="s">
        <v>1</v>
      </c>
      <c r="F236" s="251" t="s">
        <v>335</v>
      </c>
      <c r="G236" s="248"/>
      <c r="H236" s="252">
        <v>2368</v>
      </c>
      <c r="I236" s="253"/>
      <c r="J236" s="248"/>
      <c r="K236" s="248"/>
      <c r="L236" s="254"/>
      <c r="M236" s="255"/>
      <c r="N236" s="256"/>
      <c r="O236" s="256"/>
      <c r="P236" s="256"/>
      <c r="Q236" s="256"/>
      <c r="R236" s="256"/>
      <c r="S236" s="256"/>
      <c r="T236" s="257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8" t="s">
        <v>156</v>
      </c>
      <c r="AU236" s="258" t="s">
        <v>85</v>
      </c>
      <c r="AV236" s="13" t="s">
        <v>85</v>
      </c>
      <c r="AW236" s="13" t="s">
        <v>32</v>
      </c>
      <c r="AX236" s="13" t="s">
        <v>83</v>
      </c>
      <c r="AY236" s="258" t="s">
        <v>147</v>
      </c>
    </row>
    <row r="237" s="2" customFormat="1" ht="24.15" customHeight="1">
      <c r="A237" s="39"/>
      <c r="B237" s="40"/>
      <c r="C237" s="234" t="s">
        <v>336</v>
      </c>
      <c r="D237" s="234" t="s">
        <v>149</v>
      </c>
      <c r="E237" s="235" t="s">
        <v>337</v>
      </c>
      <c r="F237" s="236" t="s">
        <v>338</v>
      </c>
      <c r="G237" s="237" t="s">
        <v>184</v>
      </c>
      <c r="H237" s="238">
        <v>2368</v>
      </c>
      <c r="I237" s="239"/>
      <c r="J237" s="240">
        <f>ROUND(I237*H237,2)</f>
        <v>0</v>
      </c>
      <c r="K237" s="236" t="s">
        <v>153</v>
      </c>
      <c r="L237" s="45"/>
      <c r="M237" s="241" t="s">
        <v>1</v>
      </c>
      <c r="N237" s="242" t="s">
        <v>40</v>
      </c>
      <c r="O237" s="92"/>
      <c r="P237" s="243">
        <f>O237*H237</f>
        <v>0</v>
      </c>
      <c r="Q237" s="243">
        <v>0</v>
      </c>
      <c r="R237" s="243">
        <f>Q237*H237</f>
        <v>0</v>
      </c>
      <c r="S237" s="243">
        <v>0</v>
      </c>
      <c r="T237" s="244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5" t="s">
        <v>154</v>
      </c>
      <c r="AT237" s="245" t="s">
        <v>149</v>
      </c>
      <c r="AU237" s="245" t="s">
        <v>85</v>
      </c>
      <c r="AY237" s="18" t="s">
        <v>147</v>
      </c>
      <c r="BE237" s="246">
        <f>IF(N237="základní",J237,0)</f>
        <v>0</v>
      </c>
      <c r="BF237" s="246">
        <f>IF(N237="snížená",J237,0)</f>
        <v>0</v>
      </c>
      <c r="BG237" s="246">
        <f>IF(N237="zákl. přenesená",J237,0)</f>
        <v>0</v>
      </c>
      <c r="BH237" s="246">
        <f>IF(N237="sníž. přenesená",J237,0)</f>
        <v>0</v>
      </c>
      <c r="BI237" s="246">
        <f>IF(N237="nulová",J237,0)</f>
        <v>0</v>
      </c>
      <c r="BJ237" s="18" t="s">
        <v>83</v>
      </c>
      <c r="BK237" s="246">
        <f>ROUND(I237*H237,2)</f>
        <v>0</v>
      </c>
      <c r="BL237" s="18" t="s">
        <v>154</v>
      </c>
      <c r="BM237" s="245" t="s">
        <v>339</v>
      </c>
    </row>
    <row r="238" s="13" customFormat="1">
      <c r="A238" s="13"/>
      <c r="B238" s="247"/>
      <c r="C238" s="248"/>
      <c r="D238" s="249" t="s">
        <v>156</v>
      </c>
      <c r="E238" s="250" t="s">
        <v>1</v>
      </c>
      <c r="F238" s="251" t="s">
        <v>335</v>
      </c>
      <c r="G238" s="248"/>
      <c r="H238" s="252">
        <v>2368</v>
      </c>
      <c r="I238" s="253"/>
      <c r="J238" s="248"/>
      <c r="K238" s="248"/>
      <c r="L238" s="254"/>
      <c r="M238" s="255"/>
      <c r="N238" s="256"/>
      <c r="O238" s="256"/>
      <c r="P238" s="256"/>
      <c r="Q238" s="256"/>
      <c r="R238" s="256"/>
      <c r="S238" s="256"/>
      <c r="T238" s="25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8" t="s">
        <v>156</v>
      </c>
      <c r="AU238" s="258" t="s">
        <v>85</v>
      </c>
      <c r="AV238" s="13" t="s">
        <v>85</v>
      </c>
      <c r="AW238" s="13" t="s">
        <v>32</v>
      </c>
      <c r="AX238" s="13" t="s">
        <v>83</v>
      </c>
      <c r="AY238" s="258" t="s">
        <v>147</v>
      </c>
    </row>
    <row r="239" s="2" customFormat="1" ht="24.15" customHeight="1">
      <c r="A239" s="39"/>
      <c r="B239" s="40"/>
      <c r="C239" s="234" t="s">
        <v>340</v>
      </c>
      <c r="D239" s="234" t="s">
        <v>149</v>
      </c>
      <c r="E239" s="235" t="s">
        <v>341</v>
      </c>
      <c r="F239" s="236" t="s">
        <v>342</v>
      </c>
      <c r="G239" s="237" t="s">
        <v>343</v>
      </c>
      <c r="H239" s="238">
        <v>1</v>
      </c>
      <c r="I239" s="239"/>
      <c r="J239" s="240">
        <f>ROUND(I239*H239,2)</f>
        <v>0</v>
      </c>
      <c r="K239" s="236" t="s">
        <v>1</v>
      </c>
      <c r="L239" s="45"/>
      <c r="M239" s="241" t="s">
        <v>1</v>
      </c>
      <c r="N239" s="242" t="s">
        <v>40</v>
      </c>
      <c r="O239" s="92"/>
      <c r="P239" s="243">
        <f>O239*H239</f>
        <v>0</v>
      </c>
      <c r="Q239" s="243">
        <v>3.0000000000000001E-05</v>
      </c>
      <c r="R239" s="243">
        <f>Q239*H239</f>
        <v>3.0000000000000001E-05</v>
      </c>
      <c r="S239" s="243">
        <v>0</v>
      </c>
      <c r="T239" s="244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5" t="s">
        <v>154</v>
      </c>
      <c r="AT239" s="245" t="s">
        <v>149</v>
      </c>
      <c r="AU239" s="245" t="s">
        <v>85</v>
      </c>
      <c r="AY239" s="18" t="s">
        <v>147</v>
      </c>
      <c r="BE239" s="246">
        <f>IF(N239="základní",J239,0)</f>
        <v>0</v>
      </c>
      <c r="BF239" s="246">
        <f>IF(N239="snížená",J239,0)</f>
        <v>0</v>
      </c>
      <c r="BG239" s="246">
        <f>IF(N239="zákl. přenesená",J239,0)</f>
        <v>0</v>
      </c>
      <c r="BH239" s="246">
        <f>IF(N239="sníž. přenesená",J239,0)</f>
        <v>0</v>
      </c>
      <c r="BI239" s="246">
        <f>IF(N239="nulová",J239,0)</f>
        <v>0</v>
      </c>
      <c r="BJ239" s="18" t="s">
        <v>83</v>
      </c>
      <c r="BK239" s="246">
        <f>ROUND(I239*H239,2)</f>
        <v>0</v>
      </c>
      <c r="BL239" s="18" t="s">
        <v>154</v>
      </c>
      <c r="BM239" s="245" t="s">
        <v>344</v>
      </c>
    </row>
    <row r="240" s="2" customFormat="1" ht="24.15" customHeight="1">
      <c r="A240" s="39"/>
      <c r="B240" s="40"/>
      <c r="C240" s="234" t="s">
        <v>345</v>
      </c>
      <c r="D240" s="234" t="s">
        <v>149</v>
      </c>
      <c r="E240" s="235" t="s">
        <v>346</v>
      </c>
      <c r="F240" s="236" t="s">
        <v>347</v>
      </c>
      <c r="G240" s="237" t="s">
        <v>184</v>
      </c>
      <c r="H240" s="238">
        <v>75.5</v>
      </c>
      <c r="I240" s="239"/>
      <c r="J240" s="240">
        <f>ROUND(I240*H240,2)</f>
        <v>0</v>
      </c>
      <c r="K240" s="236" t="s">
        <v>153</v>
      </c>
      <c r="L240" s="45"/>
      <c r="M240" s="241" t="s">
        <v>1</v>
      </c>
      <c r="N240" s="242" t="s">
        <v>40</v>
      </c>
      <c r="O240" s="92"/>
      <c r="P240" s="243">
        <f>O240*H240</f>
        <v>0</v>
      </c>
      <c r="Q240" s="243">
        <v>0.00628</v>
      </c>
      <c r="R240" s="243">
        <f>Q240*H240</f>
        <v>0.47414000000000001</v>
      </c>
      <c r="S240" s="243">
        <v>0</v>
      </c>
      <c r="T240" s="244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5" t="s">
        <v>154</v>
      </c>
      <c r="AT240" s="245" t="s">
        <v>149</v>
      </c>
      <c r="AU240" s="245" t="s">
        <v>85</v>
      </c>
      <c r="AY240" s="18" t="s">
        <v>147</v>
      </c>
      <c r="BE240" s="246">
        <f>IF(N240="základní",J240,0)</f>
        <v>0</v>
      </c>
      <c r="BF240" s="246">
        <f>IF(N240="snížená",J240,0)</f>
        <v>0</v>
      </c>
      <c r="BG240" s="246">
        <f>IF(N240="zákl. přenesená",J240,0)</f>
        <v>0</v>
      </c>
      <c r="BH240" s="246">
        <f>IF(N240="sníž. přenesená",J240,0)</f>
        <v>0</v>
      </c>
      <c r="BI240" s="246">
        <f>IF(N240="nulová",J240,0)</f>
        <v>0</v>
      </c>
      <c r="BJ240" s="18" t="s">
        <v>83</v>
      </c>
      <c r="BK240" s="246">
        <f>ROUND(I240*H240,2)</f>
        <v>0</v>
      </c>
      <c r="BL240" s="18" t="s">
        <v>154</v>
      </c>
      <c r="BM240" s="245" t="s">
        <v>348</v>
      </c>
    </row>
    <row r="241" s="13" customFormat="1">
      <c r="A241" s="13"/>
      <c r="B241" s="247"/>
      <c r="C241" s="248"/>
      <c r="D241" s="249" t="s">
        <v>156</v>
      </c>
      <c r="E241" s="250" t="s">
        <v>1</v>
      </c>
      <c r="F241" s="251" t="s">
        <v>349</v>
      </c>
      <c r="G241" s="248"/>
      <c r="H241" s="252">
        <v>75.5</v>
      </c>
      <c r="I241" s="253"/>
      <c r="J241" s="248"/>
      <c r="K241" s="248"/>
      <c r="L241" s="254"/>
      <c r="M241" s="255"/>
      <c r="N241" s="256"/>
      <c r="O241" s="256"/>
      <c r="P241" s="256"/>
      <c r="Q241" s="256"/>
      <c r="R241" s="256"/>
      <c r="S241" s="256"/>
      <c r="T241" s="257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8" t="s">
        <v>156</v>
      </c>
      <c r="AU241" s="258" t="s">
        <v>85</v>
      </c>
      <c r="AV241" s="13" t="s">
        <v>85</v>
      </c>
      <c r="AW241" s="13" t="s">
        <v>32</v>
      </c>
      <c r="AX241" s="13" t="s">
        <v>83</v>
      </c>
      <c r="AY241" s="258" t="s">
        <v>147</v>
      </c>
    </row>
    <row r="242" s="2" customFormat="1" ht="24.15" customHeight="1">
      <c r="A242" s="39"/>
      <c r="B242" s="40"/>
      <c r="C242" s="234" t="s">
        <v>350</v>
      </c>
      <c r="D242" s="234" t="s">
        <v>149</v>
      </c>
      <c r="E242" s="235" t="s">
        <v>351</v>
      </c>
      <c r="F242" s="236" t="s">
        <v>352</v>
      </c>
      <c r="G242" s="237" t="s">
        <v>184</v>
      </c>
      <c r="H242" s="238">
        <v>2308</v>
      </c>
      <c r="I242" s="239"/>
      <c r="J242" s="240">
        <f>ROUND(I242*H242,2)</f>
        <v>0</v>
      </c>
      <c r="K242" s="236" t="s">
        <v>153</v>
      </c>
      <c r="L242" s="45"/>
      <c r="M242" s="241" t="s">
        <v>1</v>
      </c>
      <c r="N242" s="242" t="s">
        <v>40</v>
      </c>
      <c r="O242" s="92"/>
      <c r="P242" s="243">
        <f>O242*H242</f>
        <v>0</v>
      </c>
      <c r="Q242" s="243">
        <v>0.0026800000000000001</v>
      </c>
      <c r="R242" s="243">
        <f>Q242*H242</f>
        <v>6.1854399999999998</v>
      </c>
      <c r="S242" s="243">
        <v>0</v>
      </c>
      <c r="T242" s="244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5" t="s">
        <v>154</v>
      </c>
      <c r="AT242" s="245" t="s">
        <v>149</v>
      </c>
      <c r="AU242" s="245" t="s">
        <v>85</v>
      </c>
      <c r="AY242" s="18" t="s">
        <v>147</v>
      </c>
      <c r="BE242" s="246">
        <f>IF(N242="základní",J242,0)</f>
        <v>0</v>
      </c>
      <c r="BF242" s="246">
        <f>IF(N242="snížená",J242,0)</f>
        <v>0</v>
      </c>
      <c r="BG242" s="246">
        <f>IF(N242="zákl. přenesená",J242,0)</f>
        <v>0</v>
      </c>
      <c r="BH242" s="246">
        <f>IF(N242="sníž. přenesená",J242,0)</f>
        <v>0</v>
      </c>
      <c r="BI242" s="246">
        <f>IF(N242="nulová",J242,0)</f>
        <v>0</v>
      </c>
      <c r="BJ242" s="18" t="s">
        <v>83</v>
      </c>
      <c r="BK242" s="246">
        <f>ROUND(I242*H242,2)</f>
        <v>0</v>
      </c>
      <c r="BL242" s="18" t="s">
        <v>154</v>
      </c>
      <c r="BM242" s="245" t="s">
        <v>353</v>
      </c>
    </row>
    <row r="243" s="13" customFormat="1">
      <c r="A243" s="13"/>
      <c r="B243" s="247"/>
      <c r="C243" s="248"/>
      <c r="D243" s="249" t="s">
        <v>156</v>
      </c>
      <c r="E243" s="250" t="s">
        <v>1</v>
      </c>
      <c r="F243" s="251" t="s">
        <v>354</v>
      </c>
      <c r="G243" s="248"/>
      <c r="H243" s="252">
        <v>2308</v>
      </c>
      <c r="I243" s="253"/>
      <c r="J243" s="248"/>
      <c r="K243" s="248"/>
      <c r="L243" s="254"/>
      <c r="M243" s="255"/>
      <c r="N243" s="256"/>
      <c r="O243" s="256"/>
      <c r="P243" s="256"/>
      <c r="Q243" s="256"/>
      <c r="R243" s="256"/>
      <c r="S243" s="256"/>
      <c r="T243" s="25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8" t="s">
        <v>156</v>
      </c>
      <c r="AU243" s="258" t="s">
        <v>85</v>
      </c>
      <c r="AV243" s="13" t="s">
        <v>85</v>
      </c>
      <c r="AW243" s="13" t="s">
        <v>32</v>
      </c>
      <c r="AX243" s="13" t="s">
        <v>83</v>
      </c>
      <c r="AY243" s="258" t="s">
        <v>147</v>
      </c>
    </row>
    <row r="244" s="2" customFormat="1" ht="24.15" customHeight="1">
      <c r="A244" s="39"/>
      <c r="B244" s="40"/>
      <c r="C244" s="234" t="s">
        <v>296</v>
      </c>
      <c r="D244" s="234" t="s">
        <v>149</v>
      </c>
      <c r="E244" s="235" t="s">
        <v>355</v>
      </c>
      <c r="F244" s="236" t="s">
        <v>356</v>
      </c>
      <c r="G244" s="237" t="s">
        <v>184</v>
      </c>
      <c r="H244" s="238">
        <v>141.95599999999999</v>
      </c>
      <c r="I244" s="239"/>
      <c r="J244" s="240">
        <f>ROUND(I244*H244,2)</f>
        <v>0</v>
      </c>
      <c r="K244" s="236" t="s">
        <v>153</v>
      </c>
      <c r="L244" s="45"/>
      <c r="M244" s="241" t="s">
        <v>1</v>
      </c>
      <c r="N244" s="242" t="s">
        <v>40</v>
      </c>
      <c r="O244" s="92"/>
      <c r="P244" s="243">
        <f>O244*H244</f>
        <v>0</v>
      </c>
      <c r="Q244" s="243">
        <v>0</v>
      </c>
      <c r="R244" s="243">
        <f>Q244*H244</f>
        <v>0</v>
      </c>
      <c r="S244" s="243">
        <v>0</v>
      </c>
      <c r="T244" s="244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5" t="s">
        <v>154</v>
      </c>
      <c r="AT244" s="245" t="s">
        <v>149</v>
      </c>
      <c r="AU244" s="245" t="s">
        <v>85</v>
      </c>
      <c r="AY244" s="18" t="s">
        <v>147</v>
      </c>
      <c r="BE244" s="246">
        <f>IF(N244="základní",J244,0)</f>
        <v>0</v>
      </c>
      <c r="BF244" s="246">
        <f>IF(N244="snížená",J244,0)</f>
        <v>0</v>
      </c>
      <c r="BG244" s="246">
        <f>IF(N244="zákl. přenesená",J244,0)</f>
        <v>0</v>
      </c>
      <c r="BH244" s="246">
        <f>IF(N244="sníž. přenesená",J244,0)</f>
        <v>0</v>
      </c>
      <c r="BI244" s="246">
        <f>IF(N244="nulová",J244,0)</f>
        <v>0</v>
      </c>
      <c r="BJ244" s="18" t="s">
        <v>83</v>
      </c>
      <c r="BK244" s="246">
        <f>ROUND(I244*H244,2)</f>
        <v>0</v>
      </c>
      <c r="BL244" s="18" t="s">
        <v>154</v>
      </c>
      <c r="BM244" s="245" t="s">
        <v>357</v>
      </c>
    </row>
    <row r="245" s="13" customFormat="1">
      <c r="A245" s="13"/>
      <c r="B245" s="247"/>
      <c r="C245" s="248"/>
      <c r="D245" s="249" t="s">
        <v>156</v>
      </c>
      <c r="E245" s="250" t="s">
        <v>1</v>
      </c>
      <c r="F245" s="251" t="s">
        <v>358</v>
      </c>
      <c r="G245" s="248"/>
      <c r="H245" s="252">
        <v>0.90000000000000002</v>
      </c>
      <c r="I245" s="253"/>
      <c r="J245" s="248"/>
      <c r="K245" s="248"/>
      <c r="L245" s="254"/>
      <c r="M245" s="255"/>
      <c r="N245" s="256"/>
      <c r="O245" s="256"/>
      <c r="P245" s="256"/>
      <c r="Q245" s="256"/>
      <c r="R245" s="256"/>
      <c r="S245" s="256"/>
      <c r="T245" s="257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8" t="s">
        <v>156</v>
      </c>
      <c r="AU245" s="258" t="s">
        <v>85</v>
      </c>
      <c r="AV245" s="13" t="s">
        <v>85</v>
      </c>
      <c r="AW245" s="13" t="s">
        <v>32</v>
      </c>
      <c r="AX245" s="13" t="s">
        <v>75</v>
      </c>
      <c r="AY245" s="258" t="s">
        <v>147</v>
      </c>
    </row>
    <row r="246" s="13" customFormat="1">
      <c r="A246" s="13"/>
      <c r="B246" s="247"/>
      <c r="C246" s="248"/>
      <c r="D246" s="249" t="s">
        <v>156</v>
      </c>
      <c r="E246" s="250" t="s">
        <v>1</v>
      </c>
      <c r="F246" s="251" t="s">
        <v>359</v>
      </c>
      <c r="G246" s="248"/>
      <c r="H246" s="252">
        <v>2.1600000000000001</v>
      </c>
      <c r="I246" s="253"/>
      <c r="J246" s="248"/>
      <c r="K246" s="248"/>
      <c r="L246" s="254"/>
      <c r="M246" s="255"/>
      <c r="N246" s="256"/>
      <c r="O246" s="256"/>
      <c r="P246" s="256"/>
      <c r="Q246" s="256"/>
      <c r="R246" s="256"/>
      <c r="S246" s="256"/>
      <c r="T246" s="257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8" t="s">
        <v>156</v>
      </c>
      <c r="AU246" s="258" t="s">
        <v>85</v>
      </c>
      <c r="AV246" s="13" t="s">
        <v>85</v>
      </c>
      <c r="AW246" s="13" t="s">
        <v>32</v>
      </c>
      <c r="AX246" s="13" t="s">
        <v>75</v>
      </c>
      <c r="AY246" s="258" t="s">
        <v>147</v>
      </c>
    </row>
    <row r="247" s="13" customFormat="1">
      <c r="A247" s="13"/>
      <c r="B247" s="247"/>
      <c r="C247" s="248"/>
      <c r="D247" s="249" t="s">
        <v>156</v>
      </c>
      <c r="E247" s="250" t="s">
        <v>1</v>
      </c>
      <c r="F247" s="251" t="s">
        <v>360</v>
      </c>
      <c r="G247" s="248"/>
      <c r="H247" s="252">
        <v>0.35999999999999999</v>
      </c>
      <c r="I247" s="253"/>
      <c r="J247" s="248"/>
      <c r="K247" s="248"/>
      <c r="L247" s="254"/>
      <c r="M247" s="255"/>
      <c r="N247" s="256"/>
      <c r="O247" s="256"/>
      <c r="P247" s="256"/>
      <c r="Q247" s="256"/>
      <c r="R247" s="256"/>
      <c r="S247" s="256"/>
      <c r="T247" s="257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8" t="s">
        <v>156</v>
      </c>
      <c r="AU247" s="258" t="s">
        <v>85</v>
      </c>
      <c r="AV247" s="13" t="s">
        <v>85</v>
      </c>
      <c r="AW247" s="13" t="s">
        <v>32</v>
      </c>
      <c r="AX247" s="13" t="s">
        <v>75</v>
      </c>
      <c r="AY247" s="258" t="s">
        <v>147</v>
      </c>
    </row>
    <row r="248" s="13" customFormat="1">
      <c r="A248" s="13"/>
      <c r="B248" s="247"/>
      <c r="C248" s="248"/>
      <c r="D248" s="249" t="s">
        <v>156</v>
      </c>
      <c r="E248" s="250" t="s">
        <v>1</v>
      </c>
      <c r="F248" s="251" t="s">
        <v>361</v>
      </c>
      <c r="G248" s="248"/>
      <c r="H248" s="252">
        <v>1.0800000000000001</v>
      </c>
      <c r="I248" s="253"/>
      <c r="J248" s="248"/>
      <c r="K248" s="248"/>
      <c r="L248" s="254"/>
      <c r="M248" s="255"/>
      <c r="N248" s="256"/>
      <c r="O248" s="256"/>
      <c r="P248" s="256"/>
      <c r="Q248" s="256"/>
      <c r="R248" s="256"/>
      <c r="S248" s="256"/>
      <c r="T248" s="257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8" t="s">
        <v>156</v>
      </c>
      <c r="AU248" s="258" t="s">
        <v>85</v>
      </c>
      <c r="AV248" s="13" t="s">
        <v>85</v>
      </c>
      <c r="AW248" s="13" t="s">
        <v>32</v>
      </c>
      <c r="AX248" s="13" t="s">
        <v>75</v>
      </c>
      <c r="AY248" s="258" t="s">
        <v>147</v>
      </c>
    </row>
    <row r="249" s="13" customFormat="1">
      <c r="A249" s="13"/>
      <c r="B249" s="247"/>
      <c r="C249" s="248"/>
      <c r="D249" s="249" t="s">
        <v>156</v>
      </c>
      <c r="E249" s="250" t="s">
        <v>1</v>
      </c>
      <c r="F249" s="251" t="s">
        <v>362</v>
      </c>
      <c r="G249" s="248"/>
      <c r="H249" s="252">
        <v>1.0800000000000001</v>
      </c>
      <c r="I249" s="253"/>
      <c r="J249" s="248"/>
      <c r="K249" s="248"/>
      <c r="L249" s="254"/>
      <c r="M249" s="255"/>
      <c r="N249" s="256"/>
      <c r="O249" s="256"/>
      <c r="P249" s="256"/>
      <c r="Q249" s="256"/>
      <c r="R249" s="256"/>
      <c r="S249" s="256"/>
      <c r="T249" s="25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8" t="s">
        <v>156</v>
      </c>
      <c r="AU249" s="258" t="s">
        <v>85</v>
      </c>
      <c r="AV249" s="13" t="s">
        <v>85</v>
      </c>
      <c r="AW249" s="13" t="s">
        <v>32</v>
      </c>
      <c r="AX249" s="13" t="s">
        <v>75</v>
      </c>
      <c r="AY249" s="258" t="s">
        <v>147</v>
      </c>
    </row>
    <row r="250" s="13" customFormat="1">
      <c r="A250" s="13"/>
      <c r="B250" s="247"/>
      <c r="C250" s="248"/>
      <c r="D250" s="249" t="s">
        <v>156</v>
      </c>
      <c r="E250" s="250" t="s">
        <v>1</v>
      </c>
      <c r="F250" s="251" t="s">
        <v>361</v>
      </c>
      <c r="G250" s="248"/>
      <c r="H250" s="252">
        <v>1.0800000000000001</v>
      </c>
      <c r="I250" s="253"/>
      <c r="J250" s="248"/>
      <c r="K250" s="248"/>
      <c r="L250" s="254"/>
      <c r="M250" s="255"/>
      <c r="N250" s="256"/>
      <c r="O250" s="256"/>
      <c r="P250" s="256"/>
      <c r="Q250" s="256"/>
      <c r="R250" s="256"/>
      <c r="S250" s="256"/>
      <c r="T250" s="257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8" t="s">
        <v>156</v>
      </c>
      <c r="AU250" s="258" t="s">
        <v>85</v>
      </c>
      <c r="AV250" s="13" t="s">
        <v>85</v>
      </c>
      <c r="AW250" s="13" t="s">
        <v>32</v>
      </c>
      <c r="AX250" s="13" t="s">
        <v>75</v>
      </c>
      <c r="AY250" s="258" t="s">
        <v>147</v>
      </c>
    </row>
    <row r="251" s="13" customFormat="1">
      <c r="A251" s="13"/>
      <c r="B251" s="247"/>
      <c r="C251" s="248"/>
      <c r="D251" s="249" t="s">
        <v>156</v>
      </c>
      <c r="E251" s="250" t="s">
        <v>1</v>
      </c>
      <c r="F251" s="251" t="s">
        <v>358</v>
      </c>
      <c r="G251" s="248"/>
      <c r="H251" s="252">
        <v>0.90000000000000002</v>
      </c>
      <c r="I251" s="253"/>
      <c r="J251" s="248"/>
      <c r="K251" s="248"/>
      <c r="L251" s="254"/>
      <c r="M251" s="255"/>
      <c r="N251" s="256"/>
      <c r="O251" s="256"/>
      <c r="P251" s="256"/>
      <c r="Q251" s="256"/>
      <c r="R251" s="256"/>
      <c r="S251" s="256"/>
      <c r="T251" s="257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8" t="s">
        <v>156</v>
      </c>
      <c r="AU251" s="258" t="s">
        <v>85</v>
      </c>
      <c r="AV251" s="13" t="s">
        <v>85</v>
      </c>
      <c r="AW251" s="13" t="s">
        <v>32</v>
      </c>
      <c r="AX251" s="13" t="s">
        <v>75</v>
      </c>
      <c r="AY251" s="258" t="s">
        <v>147</v>
      </c>
    </row>
    <row r="252" s="15" customFormat="1">
      <c r="A252" s="15"/>
      <c r="B252" s="280"/>
      <c r="C252" s="281"/>
      <c r="D252" s="249" t="s">
        <v>156</v>
      </c>
      <c r="E252" s="282" t="s">
        <v>1</v>
      </c>
      <c r="F252" s="283" t="s">
        <v>363</v>
      </c>
      <c r="G252" s="281"/>
      <c r="H252" s="284">
        <v>7.5599999999999996</v>
      </c>
      <c r="I252" s="285"/>
      <c r="J252" s="281"/>
      <c r="K252" s="281"/>
      <c r="L252" s="286"/>
      <c r="M252" s="287"/>
      <c r="N252" s="288"/>
      <c r="O252" s="288"/>
      <c r="P252" s="288"/>
      <c r="Q252" s="288"/>
      <c r="R252" s="288"/>
      <c r="S252" s="288"/>
      <c r="T252" s="289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90" t="s">
        <v>156</v>
      </c>
      <c r="AU252" s="290" t="s">
        <v>85</v>
      </c>
      <c r="AV252" s="15" t="s">
        <v>163</v>
      </c>
      <c r="AW252" s="15" t="s">
        <v>32</v>
      </c>
      <c r="AX252" s="15" t="s">
        <v>75</v>
      </c>
      <c r="AY252" s="290" t="s">
        <v>147</v>
      </c>
    </row>
    <row r="253" s="13" customFormat="1">
      <c r="A253" s="13"/>
      <c r="B253" s="247"/>
      <c r="C253" s="248"/>
      <c r="D253" s="249" t="s">
        <v>156</v>
      </c>
      <c r="E253" s="250" t="s">
        <v>1</v>
      </c>
      <c r="F253" s="251" t="s">
        <v>364</v>
      </c>
      <c r="G253" s="248"/>
      <c r="H253" s="252">
        <v>27</v>
      </c>
      <c r="I253" s="253"/>
      <c r="J253" s="248"/>
      <c r="K253" s="248"/>
      <c r="L253" s="254"/>
      <c r="M253" s="255"/>
      <c r="N253" s="256"/>
      <c r="O253" s="256"/>
      <c r="P253" s="256"/>
      <c r="Q253" s="256"/>
      <c r="R253" s="256"/>
      <c r="S253" s="256"/>
      <c r="T253" s="257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8" t="s">
        <v>156</v>
      </c>
      <c r="AU253" s="258" t="s">
        <v>85</v>
      </c>
      <c r="AV253" s="13" t="s">
        <v>85</v>
      </c>
      <c r="AW253" s="13" t="s">
        <v>32</v>
      </c>
      <c r="AX253" s="13" t="s">
        <v>75</v>
      </c>
      <c r="AY253" s="258" t="s">
        <v>147</v>
      </c>
    </row>
    <row r="254" s="13" customFormat="1">
      <c r="A254" s="13"/>
      <c r="B254" s="247"/>
      <c r="C254" s="248"/>
      <c r="D254" s="249" t="s">
        <v>156</v>
      </c>
      <c r="E254" s="250" t="s">
        <v>1</v>
      </c>
      <c r="F254" s="251" t="s">
        <v>365</v>
      </c>
      <c r="G254" s="248"/>
      <c r="H254" s="252">
        <v>10.800000000000001</v>
      </c>
      <c r="I254" s="253"/>
      <c r="J254" s="248"/>
      <c r="K254" s="248"/>
      <c r="L254" s="254"/>
      <c r="M254" s="255"/>
      <c r="N254" s="256"/>
      <c r="O254" s="256"/>
      <c r="P254" s="256"/>
      <c r="Q254" s="256"/>
      <c r="R254" s="256"/>
      <c r="S254" s="256"/>
      <c r="T254" s="257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8" t="s">
        <v>156</v>
      </c>
      <c r="AU254" s="258" t="s">
        <v>85</v>
      </c>
      <c r="AV254" s="13" t="s">
        <v>85</v>
      </c>
      <c r="AW254" s="13" t="s">
        <v>32</v>
      </c>
      <c r="AX254" s="13" t="s">
        <v>75</v>
      </c>
      <c r="AY254" s="258" t="s">
        <v>147</v>
      </c>
    </row>
    <row r="255" s="13" customFormat="1">
      <c r="A255" s="13"/>
      <c r="B255" s="247"/>
      <c r="C255" s="248"/>
      <c r="D255" s="249" t="s">
        <v>156</v>
      </c>
      <c r="E255" s="250" t="s">
        <v>1</v>
      </c>
      <c r="F255" s="251" t="s">
        <v>366</v>
      </c>
      <c r="G255" s="248"/>
      <c r="H255" s="252">
        <v>7.2359999999999998</v>
      </c>
      <c r="I255" s="253"/>
      <c r="J255" s="248"/>
      <c r="K255" s="248"/>
      <c r="L255" s="254"/>
      <c r="M255" s="255"/>
      <c r="N255" s="256"/>
      <c r="O255" s="256"/>
      <c r="P255" s="256"/>
      <c r="Q255" s="256"/>
      <c r="R255" s="256"/>
      <c r="S255" s="256"/>
      <c r="T255" s="257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8" t="s">
        <v>156</v>
      </c>
      <c r="AU255" s="258" t="s">
        <v>85</v>
      </c>
      <c r="AV255" s="13" t="s">
        <v>85</v>
      </c>
      <c r="AW255" s="13" t="s">
        <v>32</v>
      </c>
      <c r="AX255" s="13" t="s">
        <v>75</v>
      </c>
      <c r="AY255" s="258" t="s">
        <v>147</v>
      </c>
    </row>
    <row r="256" s="13" customFormat="1">
      <c r="A256" s="13"/>
      <c r="B256" s="247"/>
      <c r="C256" s="248"/>
      <c r="D256" s="249" t="s">
        <v>156</v>
      </c>
      <c r="E256" s="250" t="s">
        <v>1</v>
      </c>
      <c r="F256" s="251" t="s">
        <v>367</v>
      </c>
      <c r="G256" s="248"/>
      <c r="H256" s="252">
        <v>21.600000000000001</v>
      </c>
      <c r="I256" s="253"/>
      <c r="J256" s="248"/>
      <c r="K256" s="248"/>
      <c r="L256" s="254"/>
      <c r="M256" s="255"/>
      <c r="N256" s="256"/>
      <c r="O256" s="256"/>
      <c r="P256" s="256"/>
      <c r="Q256" s="256"/>
      <c r="R256" s="256"/>
      <c r="S256" s="256"/>
      <c r="T256" s="257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8" t="s">
        <v>156</v>
      </c>
      <c r="AU256" s="258" t="s">
        <v>85</v>
      </c>
      <c r="AV256" s="13" t="s">
        <v>85</v>
      </c>
      <c r="AW256" s="13" t="s">
        <v>32</v>
      </c>
      <c r="AX256" s="13" t="s">
        <v>75</v>
      </c>
      <c r="AY256" s="258" t="s">
        <v>147</v>
      </c>
    </row>
    <row r="257" s="13" customFormat="1">
      <c r="A257" s="13"/>
      <c r="B257" s="247"/>
      <c r="C257" s="248"/>
      <c r="D257" s="249" t="s">
        <v>156</v>
      </c>
      <c r="E257" s="250" t="s">
        <v>1</v>
      </c>
      <c r="F257" s="251" t="s">
        <v>368</v>
      </c>
      <c r="G257" s="248"/>
      <c r="H257" s="252">
        <v>6.4000000000000004</v>
      </c>
      <c r="I257" s="253"/>
      <c r="J257" s="248"/>
      <c r="K257" s="248"/>
      <c r="L257" s="254"/>
      <c r="M257" s="255"/>
      <c r="N257" s="256"/>
      <c r="O257" s="256"/>
      <c r="P257" s="256"/>
      <c r="Q257" s="256"/>
      <c r="R257" s="256"/>
      <c r="S257" s="256"/>
      <c r="T257" s="257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8" t="s">
        <v>156</v>
      </c>
      <c r="AU257" s="258" t="s">
        <v>85</v>
      </c>
      <c r="AV257" s="13" t="s">
        <v>85</v>
      </c>
      <c r="AW257" s="13" t="s">
        <v>32</v>
      </c>
      <c r="AX257" s="13" t="s">
        <v>75</v>
      </c>
      <c r="AY257" s="258" t="s">
        <v>147</v>
      </c>
    </row>
    <row r="258" s="13" customFormat="1">
      <c r="A258" s="13"/>
      <c r="B258" s="247"/>
      <c r="C258" s="248"/>
      <c r="D258" s="249" t="s">
        <v>156</v>
      </c>
      <c r="E258" s="250" t="s">
        <v>1</v>
      </c>
      <c r="F258" s="251" t="s">
        <v>369</v>
      </c>
      <c r="G258" s="248"/>
      <c r="H258" s="252">
        <v>3.6000000000000001</v>
      </c>
      <c r="I258" s="253"/>
      <c r="J258" s="248"/>
      <c r="K258" s="248"/>
      <c r="L258" s="254"/>
      <c r="M258" s="255"/>
      <c r="N258" s="256"/>
      <c r="O258" s="256"/>
      <c r="P258" s="256"/>
      <c r="Q258" s="256"/>
      <c r="R258" s="256"/>
      <c r="S258" s="256"/>
      <c r="T258" s="257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8" t="s">
        <v>156</v>
      </c>
      <c r="AU258" s="258" t="s">
        <v>85</v>
      </c>
      <c r="AV258" s="13" t="s">
        <v>85</v>
      </c>
      <c r="AW258" s="13" t="s">
        <v>32</v>
      </c>
      <c r="AX258" s="13" t="s">
        <v>75</v>
      </c>
      <c r="AY258" s="258" t="s">
        <v>147</v>
      </c>
    </row>
    <row r="259" s="13" customFormat="1">
      <c r="A259" s="13"/>
      <c r="B259" s="247"/>
      <c r="C259" s="248"/>
      <c r="D259" s="249" t="s">
        <v>156</v>
      </c>
      <c r="E259" s="250" t="s">
        <v>1</v>
      </c>
      <c r="F259" s="251" t="s">
        <v>370</v>
      </c>
      <c r="G259" s="248"/>
      <c r="H259" s="252">
        <v>1.6000000000000001</v>
      </c>
      <c r="I259" s="253"/>
      <c r="J259" s="248"/>
      <c r="K259" s="248"/>
      <c r="L259" s="254"/>
      <c r="M259" s="255"/>
      <c r="N259" s="256"/>
      <c r="O259" s="256"/>
      <c r="P259" s="256"/>
      <c r="Q259" s="256"/>
      <c r="R259" s="256"/>
      <c r="S259" s="256"/>
      <c r="T259" s="257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8" t="s">
        <v>156</v>
      </c>
      <c r="AU259" s="258" t="s">
        <v>85</v>
      </c>
      <c r="AV259" s="13" t="s">
        <v>85</v>
      </c>
      <c r="AW259" s="13" t="s">
        <v>32</v>
      </c>
      <c r="AX259" s="13" t="s">
        <v>75</v>
      </c>
      <c r="AY259" s="258" t="s">
        <v>147</v>
      </c>
    </row>
    <row r="260" s="13" customFormat="1">
      <c r="A260" s="13"/>
      <c r="B260" s="247"/>
      <c r="C260" s="248"/>
      <c r="D260" s="249" t="s">
        <v>156</v>
      </c>
      <c r="E260" s="250" t="s">
        <v>1</v>
      </c>
      <c r="F260" s="251" t="s">
        <v>371</v>
      </c>
      <c r="G260" s="248"/>
      <c r="H260" s="252">
        <v>56.159999999999997</v>
      </c>
      <c r="I260" s="253"/>
      <c r="J260" s="248"/>
      <c r="K260" s="248"/>
      <c r="L260" s="254"/>
      <c r="M260" s="255"/>
      <c r="N260" s="256"/>
      <c r="O260" s="256"/>
      <c r="P260" s="256"/>
      <c r="Q260" s="256"/>
      <c r="R260" s="256"/>
      <c r="S260" s="256"/>
      <c r="T260" s="257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8" t="s">
        <v>156</v>
      </c>
      <c r="AU260" s="258" t="s">
        <v>85</v>
      </c>
      <c r="AV260" s="13" t="s">
        <v>85</v>
      </c>
      <c r="AW260" s="13" t="s">
        <v>32</v>
      </c>
      <c r="AX260" s="13" t="s">
        <v>75</v>
      </c>
      <c r="AY260" s="258" t="s">
        <v>147</v>
      </c>
    </row>
    <row r="261" s="14" customFormat="1">
      <c r="A261" s="14"/>
      <c r="B261" s="259"/>
      <c r="C261" s="260"/>
      <c r="D261" s="249" t="s">
        <v>156</v>
      </c>
      <c r="E261" s="261" t="s">
        <v>1</v>
      </c>
      <c r="F261" s="262" t="s">
        <v>159</v>
      </c>
      <c r="G261" s="260"/>
      <c r="H261" s="263">
        <v>141.95599999999999</v>
      </c>
      <c r="I261" s="264"/>
      <c r="J261" s="260"/>
      <c r="K261" s="260"/>
      <c r="L261" s="265"/>
      <c r="M261" s="266"/>
      <c r="N261" s="267"/>
      <c r="O261" s="267"/>
      <c r="P261" s="267"/>
      <c r="Q261" s="267"/>
      <c r="R261" s="267"/>
      <c r="S261" s="267"/>
      <c r="T261" s="268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9" t="s">
        <v>156</v>
      </c>
      <c r="AU261" s="269" t="s">
        <v>85</v>
      </c>
      <c r="AV261" s="14" t="s">
        <v>154</v>
      </c>
      <c r="AW261" s="14" t="s">
        <v>32</v>
      </c>
      <c r="AX261" s="14" t="s">
        <v>83</v>
      </c>
      <c r="AY261" s="269" t="s">
        <v>147</v>
      </c>
    </row>
    <row r="262" s="2" customFormat="1" ht="14.4" customHeight="1">
      <c r="A262" s="39"/>
      <c r="B262" s="40"/>
      <c r="C262" s="234" t="s">
        <v>372</v>
      </c>
      <c r="D262" s="234" t="s">
        <v>149</v>
      </c>
      <c r="E262" s="235" t="s">
        <v>373</v>
      </c>
      <c r="F262" s="236" t="s">
        <v>374</v>
      </c>
      <c r="G262" s="237" t="s">
        <v>184</v>
      </c>
      <c r="H262" s="238">
        <v>1133</v>
      </c>
      <c r="I262" s="239"/>
      <c r="J262" s="240">
        <f>ROUND(I262*H262,2)</f>
        <v>0</v>
      </c>
      <c r="K262" s="236" t="s">
        <v>153</v>
      </c>
      <c r="L262" s="45"/>
      <c r="M262" s="241" t="s">
        <v>1</v>
      </c>
      <c r="N262" s="242" t="s">
        <v>40</v>
      </c>
      <c r="O262" s="92"/>
      <c r="P262" s="243">
        <f>O262*H262</f>
        <v>0</v>
      </c>
      <c r="Q262" s="243">
        <v>0</v>
      </c>
      <c r="R262" s="243">
        <f>Q262*H262</f>
        <v>0</v>
      </c>
      <c r="S262" s="243">
        <v>0</v>
      </c>
      <c r="T262" s="244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5" t="s">
        <v>154</v>
      </c>
      <c r="AT262" s="245" t="s">
        <v>149</v>
      </c>
      <c r="AU262" s="245" t="s">
        <v>85</v>
      </c>
      <c r="AY262" s="18" t="s">
        <v>147</v>
      </c>
      <c r="BE262" s="246">
        <f>IF(N262="základní",J262,0)</f>
        <v>0</v>
      </c>
      <c r="BF262" s="246">
        <f>IF(N262="snížená",J262,0)</f>
        <v>0</v>
      </c>
      <c r="BG262" s="246">
        <f>IF(N262="zákl. přenesená",J262,0)</f>
        <v>0</v>
      </c>
      <c r="BH262" s="246">
        <f>IF(N262="sníž. přenesená",J262,0)</f>
        <v>0</v>
      </c>
      <c r="BI262" s="246">
        <f>IF(N262="nulová",J262,0)</f>
        <v>0</v>
      </c>
      <c r="BJ262" s="18" t="s">
        <v>83</v>
      </c>
      <c r="BK262" s="246">
        <f>ROUND(I262*H262,2)</f>
        <v>0</v>
      </c>
      <c r="BL262" s="18" t="s">
        <v>154</v>
      </c>
      <c r="BM262" s="245" t="s">
        <v>375</v>
      </c>
    </row>
    <row r="263" s="13" customFormat="1">
      <c r="A263" s="13"/>
      <c r="B263" s="247"/>
      <c r="C263" s="248"/>
      <c r="D263" s="249" t="s">
        <v>156</v>
      </c>
      <c r="E263" s="250" t="s">
        <v>1</v>
      </c>
      <c r="F263" s="251" t="s">
        <v>376</v>
      </c>
      <c r="G263" s="248"/>
      <c r="H263" s="252">
        <v>1133</v>
      </c>
      <c r="I263" s="253"/>
      <c r="J263" s="248"/>
      <c r="K263" s="248"/>
      <c r="L263" s="254"/>
      <c r="M263" s="255"/>
      <c r="N263" s="256"/>
      <c r="O263" s="256"/>
      <c r="P263" s="256"/>
      <c r="Q263" s="256"/>
      <c r="R263" s="256"/>
      <c r="S263" s="256"/>
      <c r="T263" s="257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8" t="s">
        <v>156</v>
      </c>
      <c r="AU263" s="258" t="s">
        <v>85</v>
      </c>
      <c r="AV263" s="13" t="s">
        <v>85</v>
      </c>
      <c r="AW263" s="13" t="s">
        <v>32</v>
      </c>
      <c r="AX263" s="13" t="s">
        <v>83</v>
      </c>
      <c r="AY263" s="258" t="s">
        <v>147</v>
      </c>
    </row>
    <row r="264" s="2" customFormat="1" ht="14.4" customHeight="1">
      <c r="A264" s="39"/>
      <c r="B264" s="40"/>
      <c r="C264" s="234" t="s">
        <v>377</v>
      </c>
      <c r="D264" s="234" t="s">
        <v>149</v>
      </c>
      <c r="E264" s="235" t="s">
        <v>378</v>
      </c>
      <c r="F264" s="236" t="s">
        <v>379</v>
      </c>
      <c r="G264" s="237" t="s">
        <v>184</v>
      </c>
      <c r="H264" s="238">
        <v>31</v>
      </c>
      <c r="I264" s="239"/>
      <c r="J264" s="240">
        <f>ROUND(I264*H264,2)</f>
        <v>0</v>
      </c>
      <c r="K264" s="236" t="s">
        <v>153</v>
      </c>
      <c r="L264" s="45"/>
      <c r="M264" s="241" t="s">
        <v>1</v>
      </c>
      <c r="N264" s="242" t="s">
        <v>40</v>
      </c>
      <c r="O264" s="92"/>
      <c r="P264" s="243">
        <f>O264*H264</f>
        <v>0</v>
      </c>
      <c r="Q264" s="243">
        <v>0.55110000000000003</v>
      </c>
      <c r="R264" s="243">
        <f>Q264*H264</f>
        <v>17.084099999999999</v>
      </c>
      <c r="S264" s="243">
        <v>0</v>
      </c>
      <c r="T264" s="244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5" t="s">
        <v>154</v>
      </c>
      <c r="AT264" s="245" t="s">
        <v>149</v>
      </c>
      <c r="AU264" s="245" t="s">
        <v>85</v>
      </c>
      <c r="AY264" s="18" t="s">
        <v>147</v>
      </c>
      <c r="BE264" s="246">
        <f>IF(N264="základní",J264,0)</f>
        <v>0</v>
      </c>
      <c r="BF264" s="246">
        <f>IF(N264="snížená",J264,0)</f>
        <v>0</v>
      </c>
      <c r="BG264" s="246">
        <f>IF(N264="zákl. přenesená",J264,0)</f>
        <v>0</v>
      </c>
      <c r="BH264" s="246">
        <f>IF(N264="sníž. přenesená",J264,0)</f>
        <v>0</v>
      </c>
      <c r="BI264" s="246">
        <f>IF(N264="nulová",J264,0)</f>
        <v>0</v>
      </c>
      <c r="BJ264" s="18" t="s">
        <v>83</v>
      </c>
      <c r="BK264" s="246">
        <f>ROUND(I264*H264,2)</f>
        <v>0</v>
      </c>
      <c r="BL264" s="18" t="s">
        <v>154</v>
      </c>
      <c r="BM264" s="245" t="s">
        <v>380</v>
      </c>
    </row>
    <row r="265" s="13" customFormat="1">
      <c r="A265" s="13"/>
      <c r="B265" s="247"/>
      <c r="C265" s="248"/>
      <c r="D265" s="249" t="s">
        <v>156</v>
      </c>
      <c r="E265" s="250" t="s">
        <v>1</v>
      </c>
      <c r="F265" s="251" t="s">
        <v>381</v>
      </c>
      <c r="G265" s="248"/>
      <c r="H265" s="252">
        <v>31</v>
      </c>
      <c r="I265" s="253"/>
      <c r="J265" s="248"/>
      <c r="K265" s="248"/>
      <c r="L265" s="254"/>
      <c r="M265" s="255"/>
      <c r="N265" s="256"/>
      <c r="O265" s="256"/>
      <c r="P265" s="256"/>
      <c r="Q265" s="256"/>
      <c r="R265" s="256"/>
      <c r="S265" s="256"/>
      <c r="T265" s="257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8" t="s">
        <v>156</v>
      </c>
      <c r="AU265" s="258" t="s">
        <v>85</v>
      </c>
      <c r="AV265" s="13" t="s">
        <v>85</v>
      </c>
      <c r="AW265" s="13" t="s">
        <v>32</v>
      </c>
      <c r="AX265" s="13" t="s">
        <v>83</v>
      </c>
      <c r="AY265" s="258" t="s">
        <v>147</v>
      </c>
    </row>
    <row r="266" s="2" customFormat="1" ht="24.15" customHeight="1">
      <c r="A266" s="39"/>
      <c r="B266" s="40"/>
      <c r="C266" s="234" t="s">
        <v>382</v>
      </c>
      <c r="D266" s="234" t="s">
        <v>149</v>
      </c>
      <c r="E266" s="235" t="s">
        <v>383</v>
      </c>
      <c r="F266" s="236" t="s">
        <v>384</v>
      </c>
      <c r="G266" s="237" t="s">
        <v>385</v>
      </c>
      <c r="H266" s="238">
        <v>62</v>
      </c>
      <c r="I266" s="239"/>
      <c r="J266" s="240">
        <f>ROUND(I266*H266,2)</f>
        <v>0</v>
      </c>
      <c r="K266" s="236" t="s">
        <v>153</v>
      </c>
      <c r="L266" s="45"/>
      <c r="M266" s="241" t="s">
        <v>1</v>
      </c>
      <c r="N266" s="242" t="s">
        <v>40</v>
      </c>
      <c r="O266" s="92"/>
      <c r="P266" s="243">
        <f>O266*H266</f>
        <v>0</v>
      </c>
      <c r="Q266" s="243">
        <v>0.12895000000000001</v>
      </c>
      <c r="R266" s="243">
        <f>Q266*H266</f>
        <v>7.9949000000000003</v>
      </c>
      <c r="S266" s="243">
        <v>0</v>
      </c>
      <c r="T266" s="244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45" t="s">
        <v>154</v>
      </c>
      <c r="AT266" s="245" t="s">
        <v>149</v>
      </c>
      <c r="AU266" s="245" t="s">
        <v>85</v>
      </c>
      <c r="AY266" s="18" t="s">
        <v>147</v>
      </c>
      <c r="BE266" s="246">
        <f>IF(N266="základní",J266,0)</f>
        <v>0</v>
      </c>
      <c r="BF266" s="246">
        <f>IF(N266="snížená",J266,0)</f>
        <v>0</v>
      </c>
      <c r="BG266" s="246">
        <f>IF(N266="zákl. přenesená",J266,0)</f>
        <v>0</v>
      </c>
      <c r="BH266" s="246">
        <f>IF(N266="sníž. přenesená",J266,0)</f>
        <v>0</v>
      </c>
      <c r="BI266" s="246">
        <f>IF(N266="nulová",J266,0)</f>
        <v>0</v>
      </c>
      <c r="BJ266" s="18" t="s">
        <v>83</v>
      </c>
      <c r="BK266" s="246">
        <f>ROUND(I266*H266,2)</f>
        <v>0</v>
      </c>
      <c r="BL266" s="18" t="s">
        <v>154</v>
      </c>
      <c r="BM266" s="245" t="s">
        <v>386</v>
      </c>
    </row>
    <row r="267" s="2" customFormat="1" ht="24.15" customHeight="1">
      <c r="A267" s="39"/>
      <c r="B267" s="40"/>
      <c r="C267" s="234" t="s">
        <v>387</v>
      </c>
      <c r="D267" s="234" t="s">
        <v>149</v>
      </c>
      <c r="E267" s="235" t="s">
        <v>388</v>
      </c>
      <c r="F267" s="236" t="s">
        <v>389</v>
      </c>
      <c r="G267" s="237" t="s">
        <v>189</v>
      </c>
      <c r="H267" s="238">
        <v>1</v>
      </c>
      <c r="I267" s="239"/>
      <c r="J267" s="240">
        <f>ROUND(I267*H267,2)</f>
        <v>0</v>
      </c>
      <c r="K267" s="236" t="s">
        <v>153</v>
      </c>
      <c r="L267" s="45"/>
      <c r="M267" s="241" t="s">
        <v>1</v>
      </c>
      <c r="N267" s="242" t="s">
        <v>40</v>
      </c>
      <c r="O267" s="92"/>
      <c r="P267" s="243">
        <f>O267*H267</f>
        <v>0</v>
      </c>
      <c r="Q267" s="243">
        <v>0.035319999999999997</v>
      </c>
      <c r="R267" s="243">
        <f>Q267*H267</f>
        <v>0.035319999999999997</v>
      </c>
      <c r="S267" s="243">
        <v>0</v>
      </c>
      <c r="T267" s="244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45" t="s">
        <v>154</v>
      </c>
      <c r="AT267" s="245" t="s">
        <v>149</v>
      </c>
      <c r="AU267" s="245" t="s">
        <v>85</v>
      </c>
      <c r="AY267" s="18" t="s">
        <v>147</v>
      </c>
      <c r="BE267" s="246">
        <f>IF(N267="základní",J267,0)</f>
        <v>0</v>
      </c>
      <c r="BF267" s="246">
        <f>IF(N267="snížená",J267,0)</f>
        <v>0</v>
      </c>
      <c r="BG267" s="246">
        <f>IF(N267="zákl. přenesená",J267,0)</f>
        <v>0</v>
      </c>
      <c r="BH267" s="246">
        <f>IF(N267="sníž. přenesená",J267,0)</f>
        <v>0</v>
      </c>
      <c r="BI267" s="246">
        <f>IF(N267="nulová",J267,0)</f>
        <v>0</v>
      </c>
      <c r="BJ267" s="18" t="s">
        <v>83</v>
      </c>
      <c r="BK267" s="246">
        <f>ROUND(I267*H267,2)</f>
        <v>0</v>
      </c>
      <c r="BL267" s="18" t="s">
        <v>154</v>
      </c>
      <c r="BM267" s="245" t="s">
        <v>390</v>
      </c>
    </row>
    <row r="268" s="2" customFormat="1" ht="24.15" customHeight="1">
      <c r="A268" s="39"/>
      <c r="B268" s="40"/>
      <c r="C268" s="270" t="s">
        <v>391</v>
      </c>
      <c r="D268" s="270" t="s">
        <v>262</v>
      </c>
      <c r="E268" s="271" t="s">
        <v>392</v>
      </c>
      <c r="F268" s="272" t="s">
        <v>393</v>
      </c>
      <c r="G268" s="273" t="s">
        <v>189</v>
      </c>
      <c r="H268" s="274">
        <v>1</v>
      </c>
      <c r="I268" s="275"/>
      <c r="J268" s="276">
        <f>ROUND(I268*H268,2)</f>
        <v>0</v>
      </c>
      <c r="K268" s="272" t="s">
        <v>26</v>
      </c>
      <c r="L268" s="277"/>
      <c r="M268" s="278" t="s">
        <v>1</v>
      </c>
      <c r="N268" s="279" t="s">
        <v>40</v>
      </c>
      <c r="O268" s="92"/>
      <c r="P268" s="243">
        <f>O268*H268</f>
        <v>0</v>
      </c>
      <c r="Q268" s="243">
        <v>0.016199999999999999</v>
      </c>
      <c r="R268" s="243">
        <f>Q268*H268</f>
        <v>0.016199999999999999</v>
      </c>
      <c r="S268" s="243">
        <v>0</v>
      </c>
      <c r="T268" s="244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45" t="s">
        <v>192</v>
      </c>
      <c r="AT268" s="245" t="s">
        <v>262</v>
      </c>
      <c r="AU268" s="245" t="s">
        <v>85</v>
      </c>
      <c r="AY268" s="18" t="s">
        <v>147</v>
      </c>
      <c r="BE268" s="246">
        <f>IF(N268="základní",J268,0)</f>
        <v>0</v>
      </c>
      <c r="BF268" s="246">
        <f>IF(N268="snížená",J268,0)</f>
        <v>0</v>
      </c>
      <c r="BG268" s="246">
        <f>IF(N268="zákl. přenesená",J268,0)</f>
        <v>0</v>
      </c>
      <c r="BH268" s="246">
        <f>IF(N268="sníž. přenesená",J268,0)</f>
        <v>0</v>
      </c>
      <c r="BI268" s="246">
        <f>IF(N268="nulová",J268,0)</f>
        <v>0</v>
      </c>
      <c r="BJ268" s="18" t="s">
        <v>83</v>
      </c>
      <c r="BK268" s="246">
        <f>ROUND(I268*H268,2)</f>
        <v>0</v>
      </c>
      <c r="BL268" s="18" t="s">
        <v>154</v>
      </c>
      <c r="BM268" s="245" t="s">
        <v>394</v>
      </c>
    </row>
    <row r="269" s="12" customFormat="1" ht="22.8" customHeight="1">
      <c r="A269" s="12"/>
      <c r="B269" s="218"/>
      <c r="C269" s="219"/>
      <c r="D269" s="220" t="s">
        <v>74</v>
      </c>
      <c r="E269" s="232" t="s">
        <v>192</v>
      </c>
      <c r="F269" s="232" t="s">
        <v>395</v>
      </c>
      <c r="G269" s="219"/>
      <c r="H269" s="219"/>
      <c r="I269" s="222"/>
      <c r="J269" s="233">
        <f>BK269</f>
        <v>0</v>
      </c>
      <c r="K269" s="219"/>
      <c r="L269" s="224"/>
      <c r="M269" s="225"/>
      <c r="N269" s="226"/>
      <c r="O269" s="226"/>
      <c r="P269" s="227">
        <f>SUM(P270:P272)</f>
        <v>0</v>
      </c>
      <c r="Q269" s="226"/>
      <c r="R269" s="227">
        <f>SUM(R270:R272)</f>
        <v>0.088604999999999989</v>
      </c>
      <c r="S269" s="226"/>
      <c r="T269" s="228">
        <f>SUM(T270:T272)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29" t="s">
        <v>83</v>
      </c>
      <c r="AT269" s="230" t="s">
        <v>74</v>
      </c>
      <c r="AU269" s="230" t="s">
        <v>83</v>
      </c>
      <c r="AY269" s="229" t="s">
        <v>147</v>
      </c>
      <c r="BK269" s="231">
        <f>SUM(BK270:BK272)</f>
        <v>0</v>
      </c>
    </row>
    <row r="270" s="2" customFormat="1" ht="24.15" customHeight="1">
      <c r="A270" s="39"/>
      <c r="B270" s="40"/>
      <c r="C270" s="234" t="s">
        <v>396</v>
      </c>
      <c r="D270" s="234" t="s">
        <v>149</v>
      </c>
      <c r="E270" s="235" t="s">
        <v>397</v>
      </c>
      <c r="F270" s="236" t="s">
        <v>398</v>
      </c>
      <c r="G270" s="237" t="s">
        <v>385</v>
      </c>
      <c r="H270" s="238">
        <v>30</v>
      </c>
      <c r="I270" s="239"/>
      <c r="J270" s="240">
        <f>ROUND(I270*H270,2)</f>
        <v>0</v>
      </c>
      <c r="K270" s="236" t="s">
        <v>153</v>
      </c>
      <c r="L270" s="45"/>
      <c r="M270" s="241" t="s">
        <v>1</v>
      </c>
      <c r="N270" s="242" t="s">
        <v>40</v>
      </c>
      <c r="O270" s="92"/>
      <c r="P270" s="243">
        <f>O270*H270</f>
        <v>0</v>
      </c>
      <c r="Q270" s="243">
        <v>1.0000000000000001E-05</v>
      </c>
      <c r="R270" s="243">
        <f>Q270*H270</f>
        <v>0.00030000000000000003</v>
      </c>
      <c r="S270" s="243">
        <v>0</v>
      </c>
      <c r="T270" s="244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5" t="s">
        <v>154</v>
      </c>
      <c r="AT270" s="245" t="s">
        <v>149</v>
      </c>
      <c r="AU270" s="245" t="s">
        <v>85</v>
      </c>
      <c r="AY270" s="18" t="s">
        <v>147</v>
      </c>
      <c r="BE270" s="246">
        <f>IF(N270="základní",J270,0)</f>
        <v>0</v>
      </c>
      <c r="BF270" s="246">
        <f>IF(N270="snížená",J270,0)</f>
        <v>0</v>
      </c>
      <c r="BG270" s="246">
        <f>IF(N270="zákl. přenesená",J270,0)</f>
        <v>0</v>
      </c>
      <c r="BH270" s="246">
        <f>IF(N270="sníž. přenesená",J270,0)</f>
        <v>0</v>
      </c>
      <c r="BI270" s="246">
        <f>IF(N270="nulová",J270,0)</f>
        <v>0</v>
      </c>
      <c r="BJ270" s="18" t="s">
        <v>83</v>
      </c>
      <c r="BK270" s="246">
        <f>ROUND(I270*H270,2)</f>
        <v>0</v>
      </c>
      <c r="BL270" s="18" t="s">
        <v>154</v>
      </c>
      <c r="BM270" s="245" t="s">
        <v>399</v>
      </c>
    </row>
    <row r="271" s="2" customFormat="1" ht="14.4" customHeight="1">
      <c r="A271" s="39"/>
      <c r="B271" s="40"/>
      <c r="C271" s="270" t="s">
        <v>400</v>
      </c>
      <c r="D271" s="270" t="s">
        <v>262</v>
      </c>
      <c r="E271" s="271" t="s">
        <v>401</v>
      </c>
      <c r="F271" s="272" t="s">
        <v>402</v>
      </c>
      <c r="G271" s="273" t="s">
        <v>385</v>
      </c>
      <c r="H271" s="274">
        <v>30.449999999999999</v>
      </c>
      <c r="I271" s="275"/>
      <c r="J271" s="276">
        <f>ROUND(I271*H271,2)</f>
        <v>0</v>
      </c>
      <c r="K271" s="272" t="s">
        <v>153</v>
      </c>
      <c r="L271" s="277"/>
      <c r="M271" s="278" t="s">
        <v>1</v>
      </c>
      <c r="N271" s="279" t="s">
        <v>40</v>
      </c>
      <c r="O271" s="92"/>
      <c r="P271" s="243">
        <f>O271*H271</f>
        <v>0</v>
      </c>
      <c r="Q271" s="243">
        <v>0.0028999999999999998</v>
      </c>
      <c r="R271" s="243">
        <f>Q271*H271</f>
        <v>0.088304999999999995</v>
      </c>
      <c r="S271" s="243">
        <v>0</v>
      </c>
      <c r="T271" s="244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5" t="s">
        <v>192</v>
      </c>
      <c r="AT271" s="245" t="s">
        <v>262</v>
      </c>
      <c r="AU271" s="245" t="s">
        <v>85</v>
      </c>
      <c r="AY271" s="18" t="s">
        <v>147</v>
      </c>
      <c r="BE271" s="246">
        <f>IF(N271="základní",J271,0)</f>
        <v>0</v>
      </c>
      <c r="BF271" s="246">
        <f>IF(N271="snížená",J271,0)</f>
        <v>0</v>
      </c>
      <c r="BG271" s="246">
        <f>IF(N271="zákl. přenesená",J271,0)</f>
        <v>0</v>
      </c>
      <c r="BH271" s="246">
        <f>IF(N271="sníž. přenesená",J271,0)</f>
        <v>0</v>
      </c>
      <c r="BI271" s="246">
        <f>IF(N271="nulová",J271,0)</f>
        <v>0</v>
      </c>
      <c r="BJ271" s="18" t="s">
        <v>83</v>
      </c>
      <c r="BK271" s="246">
        <f>ROUND(I271*H271,2)</f>
        <v>0</v>
      </c>
      <c r="BL271" s="18" t="s">
        <v>154</v>
      </c>
      <c r="BM271" s="245" t="s">
        <v>403</v>
      </c>
    </row>
    <row r="272" s="13" customFormat="1">
      <c r="A272" s="13"/>
      <c r="B272" s="247"/>
      <c r="C272" s="248"/>
      <c r="D272" s="249" t="s">
        <v>156</v>
      </c>
      <c r="E272" s="248"/>
      <c r="F272" s="251" t="s">
        <v>404</v>
      </c>
      <c r="G272" s="248"/>
      <c r="H272" s="252">
        <v>30.449999999999999</v>
      </c>
      <c r="I272" s="253"/>
      <c r="J272" s="248"/>
      <c r="K272" s="248"/>
      <c r="L272" s="254"/>
      <c r="M272" s="255"/>
      <c r="N272" s="256"/>
      <c r="O272" s="256"/>
      <c r="P272" s="256"/>
      <c r="Q272" s="256"/>
      <c r="R272" s="256"/>
      <c r="S272" s="256"/>
      <c r="T272" s="257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8" t="s">
        <v>156</v>
      </c>
      <c r="AU272" s="258" t="s">
        <v>85</v>
      </c>
      <c r="AV272" s="13" t="s">
        <v>85</v>
      </c>
      <c r="AW272" s="13" t="s">
        <v>4</v>
      </c>
      <c r="AX272" s="13" t="s">
        <v>83</v>
      </c>
      <c r="AY272" s="258" t="s">
        <v>147</v>
      </c>
    </row>
    <row r="273" s="12" customFormat="1" ht="22.8" customHeight="1">
      <c r="A273" s="12"/>
      <c r="B273" s="218"/>
      <c r="C273" s="219"/>
      <c r="D273" s="220" t="s">
        <v>74</v>
      </c>
      <c r="E273" s="232" t="s">
        <v>196</v>
      </c>
      <c r="F273" s="232" t="s">
        <v>405</v>
      </c>
      <c r="G273" s="219"/>
      <c r="H273" s="219"/>
      <c r="I273" s="222"/>
      <c r="J273" s="233">
        <f>BK273</f>
        <v>0</v>
      </c>
      <c r="K273" s="219"/>
      <c r="L273" s="224"/>
      <c r="M273" s="225"/>
      <c r="N273" s="226"/>
      <c r="O273" s="226"/>
      <c r="P273" s="227">
        <f>SUM(P274:P338)</f>
        <v>0</v>
      </c>
      <c r="Q273" s="226"/>
      <c r="R273" s="227">
        <f>SUM(R274:R338)</f>
        <v>0.071400000000000005</v>
      </c>
      <c r="S273" s="226"/>
      <c r="T273" s="228">
        <f>SUM(T274:T338)</f>
        <v>80.332959000000017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29" t="s">
        <v>83</v>
      </c>
      <c r="AT273" s="230" t="s">
        <v>74</v>
      </c>
      <c r="AU273" s="230" t="s">
        <v>83</v>
      </c>
      <c r="AY273" s="229" t="s">
        <v>147</v>
      </c>
      <c r="BK273" s="231">
        <f>SUM(BK274:BK338)</f>
        <v>0</v>
      </c>
    </row>
    <row r="274" s="2" customFormat="1" ht="24.15" customHeight="1">
      <c r="A274" s="39"/>
      <c r="B274" s="40"/>
      <c r="C274" s="234" t="s">
        <v>406</v>
      </c>
      <c r="D274" s="234" t="s">
        <v>149</v>
      </c>
      <c r="E274" s="235" t="s">
        <v>407</v>
      </c>
      <c r="F274" s="236" t="s">
        <v>408</v>
      </c>
      <c r="G274" s="237" t="s">
        <v>184</v>
      </c>
      <c r="H274" s="238">
        <v>3673.9499999999998</v>
      </c>
      <c r="I274" s="239"/>
      <c r="J274" s="240">
        <f>ROUND(I274*H274,2)</f>
        <v>0</v>
      </c>
      <c r="K274" s="236" t="s">
        <v>153</v>
      </c>
      <c r="L274" s="45"/>
      <c r="M274" s="241" t="s">
        <v>1</v>
      </c>
      <c r="N274" s="242" t="s">
        <v>40</v>
      </c>
      <c r="O274" s="92"/>
      <c r="P274" s="243">
        <f>O274*H274</f>
        <v>0</v>
      </c>
      <c r="Q274" s="243">
        <v>0</v>
      </c>
      <c r="R274" s="243">
        <f>Q274*H274</f>
        <v>0</v>
      </c>
      <c r="S274" s="243">
        <v>0</v>
      </c>
      <c r="T274" s="244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45" t="s">
        <v>154</v>
      </c>
      <c r="AT274" s="245" t="s">
        <v>149</v>
      </c>
      <c r="AU274" s="245" t="s">
        <v>85</v>
      </c>
      <c r="AY274" s="18" t="s">
        <v>147</v>
      </c>
      <c r="BE274" s="246">
        <f>IF(N274="základní",J274,0)</f>
        <v>0</v>
      </c>
      <c r="BF274" s="246">
        <f>IF(N274="snížená",J274,0)</f>
        <v>0</v>
      </c>
      <c r="BG274" s="246">
        <f>IF(N274="zákl. přenesená",J274,0)</f>
        <v>0</v>
      </c>
      <c r="BH274" s="246">
        <f>IF(N274="sníž. přenesená",J274,0)</f>
        <v>0</v>
      </c>
      <c r="BI274" s="246">
        <f>IF(N274="nulová",J274,0)</f>
        <v>0</v>
      </c>
      <c r="BJ274" s="18" t="s">
        <v>83</v>
      </c>
      <c r="BK274" s="246">
        <f>ROUND(I274*H274,2)</f>
        <v>0</v>
      </c>
      <c r="BL274" s="18" t="s">
        <v>154</v>
      </c>
      <c r="BM274" s="245" t="s">
        <v>409</v>
      </c>
    </row>
    <row r="275" s="13" customFormat="1">
      <c r="A275" s="13"/>
      <c r="B275" s="247"/>
      <c r="C275" s="248"/>
      <c r="D275" s="249" t="s">
        <v>156</v>
      </c>
      <c r="E275" s="250" t="s">
        <v>1</v>
      </c>
      <c r="F275" s="251" t="s">
        <v>410</v>
      </c>
      <c r="G275" s="248"/>
      <c r="H275" s="252">
        <v>81</v>
      </c>
      <c r="I275" s="253"/>
      <c r="J275" s="248"/>
      <c r="K275" s="248"/>
      <c r="L275" s="254"/>
      <c r="M275" s="255"/>
      <c r="N275" s="256"/>
      <c r="O275" s="256"/>
      <c r="P275" s="256"/>
      <c r="Q275" s="256"/>
      <c r="R275" s="256"/>
      <c r="S275" s="256"/>
      <c r="T275" s="257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8" t="s">
        <v>156</v>
      </c>
      <c r="AU275" s="258" t="s">
        <v>85</v>
      </c>
      <c r="AV275" s="13" t="s">
        <v>85</v>
      </c>
      <c r="AW275" s="13" t="s">
        <v>32</v>
      </c>
      <c r="AX275" s="13" t="s">
        <v>75</v>
      </c>
      <c r="AY275" s="258" t="s">
        <v>147</v>
      </c>
    </row>
    <row r="276" s="13" customFormat="1">
      <c r="A276" s="13"/>
      <c r="B276" s="247"/>
      <c r="C276" s="248"/>
      <c r="D276" s="249" t="s">
        <v>156</v>
      </c>
      <c r="E276" s="250" t="s">
        <v>1</v>
      </c>
      <c r="F276" s="251" t="s">
        <v>411</v>
      </c>
      <c r="G276" s="248"/>
      <c r="H276" s="252">
        <v>110</v>
      </c>
      <c r="I276" s="253"/>
      <c r="J276" s="248"/>
      <c r="K276" s="248"/>
      <c r="L276" s="254"/>
      <c r="M276" s="255"/>
      <c r="N276" s="256"/>
      <c r="O276" s="256"/>
      <c r="P276" s="256"/>
      <c r="Q276" s="256"/>
      <c r="R276" s="256"/>
      <c r="S276" s="256"/>
      <c r="T276" s="257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8" t="s">
        <v>156</v>
      </c>
      <c r="AU276" s="258" t="s">
        <v>85</v>
      </c>
      <c r="AV276" s="13" t="s">
        <v>85</v>
      </c>
      <c r="AW276" s="13" t="s">
        <v>32</v>
      </c>
      <c r="AX276" s="13" t="s">
        <v>75</v>
      </c>
      <c r="AY276" s="258" t="s">
        <v>147</v>
      </c>
    </row>
    <row r="277" s="13" customFormat="1">
      <c r="A277" s="13"/>
      <c r="B277" s="247"/>
      <c r="C277" s="248"/>
      <c r="D277" s="249" t="s">
        <v>156</v>
      </c>
      <c r="E277" s="250" t="s">
        <v>1</v>
      </c>
      <c r="F277" s="251" t="s">
        <v>412</v>
      </c>
      <c r="G277" s="248"/>
      <c r="H277" s="252">
        <v>273</v>
      </c>
      <c r="I277" s="253"/>
      <c r="J277" s="248"/>
      <c r="K277" s="248"/>
      <c r="L277" s="254"/>
      <c r="M277" s="255"/>
      <c r="N277" s="256"/>
      <c r="O277" s="256"/>
      <c r="P277" s="256"/>
      <c r="Q277" s="256"/>
      <c r="R277" s="256"/>
      <c r="S277" s="256"/>
      <c r="T277" s="257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8" t="s">
        <v>156</v>
      </c>
      <c r="AU277" s="258" t="s">
        <v>85</v>
      </c>
      <c r="AV277" s="13" t="s">
        <v>85</v>
      </c>
      <c r="AW277" s="13" t="s">
        <v>32</v>
      </c>
      <c r="AX277" s="13" t="s">
        <v>75</v>
      </c>
      <c r="AY277" s="258" t="s">
        <v>147</v>
      </c>
    </row>
    <row r="278" s="13" customFormat="1">
      <c r="A278" s="13"/>
      <c r="B278" s="247"/>
      <c r="C278" s="248"/>
      <c r="D278" s="249" t="s">
        <v>156</v>
      </c>
      <c r="E278" s="250" t="s">
        <v>1</v>
      </c>
      <c r="F278" s="251" t="s">
        <v>413</v>
      </c>
      <c r="G278" s="248"/>
      <c r="H278" s="252">
        <v>30</v>
      </c>
      <c r="I278" s="253"/>
      <c r="J278" s="248"/>
      <c r="K278" s="248"/>
      <c r="L278" s="254"/>
      <c r="M278" s="255"/>
      <c r="N278" s="256"/>
      <c r="O278" s="256"/>
      <c r="P278" s="256"/>
      <c r="Q278" s="256"/>
      <c r="R278" s="256"/>
      <c r="S278" s="256"/>
      <c r="T278" s="257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8" t="s">
        <v>156</v>
      </c>
      <c r="AU278" s="258" t="s">
        <v>85</v>
      </c>
      <c r="AV278" s="13" t="s">
        <v>85</v>
      </c>
      <c r="AW278" s="13" t="s">
        <v>32</v>
      </c>
      <c r="AX278" s="13" t="s">
        <v>75</v>
      </c>
      <c r="AY278" s="258" t="s">
        <v>147</v>
      </c>
    </row>
    <row r="279" s="13" customFormat="1">
      <c r="A279" s="13"/>
      <c r="B279" s="247"/>
      <c r="C279" s="248"/>
      <c r="D279" s="249" t="s">
        <v>156</v>
      </c>
      <c r="E279" s="250" t="s">
        <v>1</v>
      </c>
      <c r="F279" s="251" t="s">
        <v>414</v>
      </c>
      <c r="G279" s="248"/>
      <c r="H279" s="252">
        <v>96</v>
      </c>
      <c r="I279" s="253"/>
      <c r="J279" s="248"/>
      <c r="K279" s="248"/>
      <c r="L279" s="254"/>
      <c r="M279" s="255"/>
      <c r="N279" s="256"/>
      <c r="O279" s="256"/>
      <c r="P279" s="256"/>
      <c r="Q279" s="256"/>
      <c r="R279" s="256"/>
      <c r="S279" s="256"/>
      <c r="T279" s="257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8" t="s">
        <v>156</v>
      </c>
      <c r="AU279" s="258" t="s">
        <v>85</v>
      </c>
      <c r="AV279" s="13" t="s">
        <v>85</v>
      </c>
      <c r="AW279" s="13" t="s">
        <v>32</v>
      </c>
      <c r="AX279" s="13" t="s">
        <v>75</v>
      </c>
      <c r="AY279" s="258" t="s">
        <v>147</v>
      </c>
    </row>
    <row r="280" s="13" customFormat="1">
      <c r="A280" s="13"/>
      <c r="B280" s="247"/>
      <c r="C280" s="248"/>
      <c r="D280" s="249" t="s">
        <v>156</v>
      </c>
      <c r="E280" s="250" t="s">
        <v>1</v>
      </c>
      <c r="F280" s="251" t="s">
        <v>415</v>
      </c>
      <c r="G280" s="248"/>
      <c r="H280" s="252">
        <v>132</v>
      </c>
      <c r="I280" s="253"/>
      <c r="J280" s="248"/>
      <c r="K280" s="248"/>
      <c r="L280" s="254"/>
      <c r="M280" s="255"/>
      <c r="N280" s="256"/>
      <c r="O280" s="256"/>
      <c r="P280" s="256"/>
      <c r="Q280" s="256"/>
      <c r="R280" s="256"/>
      <c r="S280" s="256"/>
      <c r="T280" s="257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8" t="s">
        <v>156</v>
      </c>
      <c r="AU280" s="258" t="s">
        <v>85</v>
      </c>
      <c r="AV280" s="13" t="s">
        <v>85</v>
      </c>
      <c r="AW280" s="13" t="s">
        <v>32</v>
      </c>
      <c r="AX280" s="13" t="s">
        <v>75</v>
      </c>
      <c r="AY280" s="258" t="s">
        <v>147</v>
      </c>
    </row>
    <row r="281" s="13" customFormat="1">
      <c r="A281" s="13"/>
      <c r="B281" s="247"/>
      <c r="C281" s="248"/>
      <c r="D281" s="249" t="s">
        <v>156</v>
      </c>
      <c r="E281" s="250" t="s">
        <v>1</v>
      </c>
      <c r="F281" s="251" t="s">
        <v>416</v>
      </c>
      <c r="G281" s="248"/>
      <c r="H281" s="252">
        <v>130</v>
      </c>
      <c r="I281" s="253"/>
      <c r="J281" s="248"/>
      <c r="K281" s="248"/>
      <c r="L281" s="254"/>
      <c r="M281" s="255"/>
      <c r="N281" s="256"/>
      <c r="O281" s="256"/>
      <c r="P281" s="256"/>
      <c r="Q281" s="256"/>
      <c r="R281" s="256"/>
      <c r="S281" s="256"/>
      <c r="T281" s="257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8" t="s">
        <v>156</v>
      </c>
      <c r="AU281" s="258" t="s">
        <v>85</v>
      </c>
      <c r="AV281" s="13" t="s">
        <v>85</v>
      </c>
      <c r="AW281" s="13" t="s">
        <v>32</v>
      </c>
      <c r="AX281" s="13" t="s">
        <v>75</v>
      </c>
      <c r="AY281" s="258" t="s">
        <v>147</v>
      </c>
    </row>
    <row r="282" s="13" customFormat="1">
      <c r="A282" s="13"/>
      <c r="B282" s="247"/>
      <c r="C282" s="248"/>
      <c r="D282" s="249" t="s">
        <v>156</v>
      </c>
      <c r="E282" s="250" t="s">
        <v>1</v>
      </c>
      <c r="F282" s="251" t="s">
        <v>391</v>
      </c>
      <c r="G282" s="248"/>
      <c r="H282" s="252">
        <v>45</v>
      </c>
      <c r="I282" s="253"/>
      <c r="J282" s="248"/>
      <c r="K282" s="248"/>
      <c r="L282" s="254"/>
      <c r="M282" s="255"/>
      <c r="N282" s="256"/>
      <c r="O282" s="256"/>
      <c r="P282" s="256"/>
      <c r="Q282" s="256"/>
      <c r="R282" s="256"/>
      <c r="S282" s="256"/>
      <c r="T282" s="257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8" t="s">
        <v>156</v>
      </c>
      <c r="AU282" s="258" t="s">
        <v>85</v>
      </c>
      <c r="AV282" s="13" t="s">
        <v>85</v>
      </c>
      <c r="AW282" s="13" t="s">
        <v>32</v>
      </c>
      <c r="AX282" s="13" t="s">
        <v>75</v>
      </c>
      <c r="AY282" s="258" t="s">
        <v>147</v>
      </c>
    </row>
    <row r="283" s="13" customFormat="1">
      <c r="A283" s="13"/>
      <c r="B283" s="247"/>
      <c r="C283" s="248"/>
      <c r="D283" s="249" t="s">
        <v>156</v>
      </c>
      <c r="E283" s="250" t="s">
        <v>1</v>
      </c>
      <c r="F283" s="251" t="s">
        <v>417</v>
      </c>
      <c r="G283" s="248"/>
      <c r="H283" s="252">
        <v>560</v>
      </c>
      <c r="I283" s="253"/>
      <c r="J283" s="248"/>
      <c r="K283" s="248"/>
      <c r="L283" s="254"/>
      <c r="M283" s="255"/>
      <c r="N283" s="256"/>
      <c r="O283" s="256"/>
      <c r="P283" s="256"/>
      <c r="Q283" s="256"/>
      <c r="R283" s="256"/>
      <c r="S283" s="256"/>
      <c r="T283" s="257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8" t="s">
        <v>156</v>
      </c>
      <c r="AU283" s="258" t="s">
        <v>85</v>
      </c>
      <c r="AV283" s="13" t="s">
        <v>85</v>
      </c>
      <c r="AW283" s="13" t="s">
        <v>32</v>
      </c>
      <c r="AX283" s="13" t="s">
        <v>75</v>
      </c>
      <c r="AY283" s="258" t="s">
        <v>147</v>
      </c>
    </row>
    <row r="284" s="15" customFormat="1">
      <c r="A284" s="15"/>
      <c r="B284" s="280"/>
      <c r="C284" s="281"/>
      <c r="D284" s="249" t="s">
        <v>156</v>
      </c>
      <c r="E284" s="282" t="s">
        <v>1</v>
      </c>
      <c r="F284" s="283" t="s">
        <v>363</v>
      </c>
      <c r="G284" s="281"/>
      <c r="H284" s="284">
        <v>1457</v>
      </c>
      <c r="I284" s="285"/>
      <c r="J284" s="281"/>
      <c r="K284" s="281"/>
      <c r="L284" s="286"/>
      <c r="M284" s="287"/>
      <c r="N284" s="288"/>
      <c r="O284" s="288"/>
      <c r="P284" s="288"/>
      <c r="Q284" s="288"/>
      <c r="R284" s="288"/>
      <c r="S284" s="288"/>
      <c r="T284" s="289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90" t="s">
        <v>156</v>
      </c>
      <c r="AU284" s="290" t="s">
        <v>85</v>
      </c>
      <c r="AV284" s="15" t="s">
        <v>163</v>
      </c>
      <c r="AW284" s="15" t="s">
        <v>32</v>
      </c>
      <c r="AX284" s="15" t="s">
        <v>75</v>
      </c>
      <c r="AY284" s="290" t="s">
        <v>147</v>
      </c>
    </row>
    <row r="285" s="13" customFormat="1">
      <c r="A285" s="13"/>
      <c r="B285" s="247"/>
      <c r="C285" s="248"/>
      <c r="D285" s="249" t="s">
        <v>156</v>
      </c>
      <c r="E285" s="250" t="s">
        <v>1</v>
      </c>
      <c r="F285" s="251" t="s">
        <v>418</v>
      </c>
      <c r="G285" s="248"/>
      <c r="H285" s="252">
        <v>930</v>
      </c>
      <c r="I285" s="253"/>
      <c r="J285" s="248"/>
      <c r="K285" s="248"/>
      <c r="L285" s="254"/>
      <c r="M285" s="255"/>
      <c r="N285" s="256"/>
      <c r="O285" s="256"/>
      <c r="P285" s="256"/>
      <c r="Q285" s="256"/>
      <c r="R285" s="256"/>
      <c r="S285" s="256"/>
      <c r="T285" s="257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8" t="s">
        <v>156</v>
      </c>
      <c r="AU285" s="258" t="s">
        <v>85</v>
      </c>
      <c r="AV285" s="13" t="s">
        <v>85</v>
      </c>
      <c r="AW285" s="13" t="s">
        <v>32</v>
      </c>
      <c r="AX285" s="13" t="s">
        <v>75</v>
      </c>
      <c r="AY285" s="258" t="s">
        <v>147</v>
      </c>
    </row>
    <row r="286" s="13" customFormat="1">
      <c r="A286" s="13"/>
      <c r="B286" s="247"/>
      <c r="C286" s="248"/>
      <c r="D286" s="249" t="s">
        <v>156</v>
      </c>
      <c r="E286" s="250" t="s">
        <v>1</v>
      </c>
      <c r="F286" s="251" t="s">
        <v>419</v>
      </c>
      <c r="G286" s="248"/>
      <c r="H286" s="252">
        <v>208</v>
      </c>
      <c r="I286" s="253"/>
      <c r="J286" s="248"/>
      <c r="K286" s="248"/>
      <c r="L286" s="254"/>
      <c r="M286" s="255"/>
      <c r="N286" s="256"/>
      <c r="O286" s="256"/>
      <c r="P286" s="256"/>
      <c r="Q286" s="256"/>
      <c r="R286" s="256"/>
      <c r="S286" s="256"/>
      <c r="T286" s="257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8" t="s">
        <v>156</v>
      </c>
      <c r="AU286" s="258" t="s">
        <v>85</v>
      </c>
      <c r="AV286" s="13" t="s">
        <v>85</v>
      </c>
      <c r="AW286" s="13" t="s">
        <v>32</v>
      </c>
      <c r="AX286" s="13" t="s">
        <v>75</v>
      </c>
      <c r="AY286" s="258" t="s">
        <v>147</v>
      </c>
    </row>
    <row r="287" s="13" customFormat="1">
      <c r="A287" s="13"/>
      <c r="B287" s="247"/>
      <c r="C287" s="248"/>
      <c r="D287" s="249" t="s">
        <v>156</v>
      </c>
      <c r="E287" s="250" t="s">
        <v>1</v>
      </c>
      <c r="F287" s="251" t="s">
        <v>420</v>
      </c>
      <c r="G287" s="248"/>
      <c r="H287" s="252">
        <v>32</v>
      </c>
      <c r="I287" s="253"/>
      <c r="J287" s="248"/>
      <c r="K287" s="248"/>
      <c r="L287" s="254"/>
      <c r="M287" s="255"/>
      <c r="N287" s="256"/>
      <c r="O287" s="256"/>
      <c r="P287" s="256"/>
      <c r="Q287" s="256"/>
      <c r="R287" s="256"/>
      <c r="S287" s="256"/>
      <c r="T287" s="257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8" t="s">
        <v>156</v>
      </c>
      <c r="AU287" s="258" t="s">
        <v>85</v>
      </c>
      <c r="AV287" s="13" t="s">
        <v>85</v>
      </c>
      <c r="AW287" s="13" t="s">
        <v>32</v>
      </c>
      <c r="AX287" s="13" t="s">
        <v>75</v>
      </c>
      <c r="AY287" s="258" t="s">
        <v>147</v>
      </c>
    </row>
    <row r="288" s="13" customFormat="1">
      <c r="A288" s="13"/>
      <c r="B288" s="247"/>
      <c r="C288" s="248"/>
      <c r="D288" s="249" t="s">
        <v>156</v>
      </c>
      <c r="E288" s="250" t="s">
        <v>1</v>
      </c>
      <c r="F288" s="251" t="s">
        <v>421</v>
      </c>
      <c r="G288" s="248"/>
      <c r="H288" s="252">
        <v>48</v>
      </c>
      <c r="I288" s="253"/>
      <c r="J288" s="248"/>
      <c r="K288" s="248"/>
      <c r="L288" s="254"/>
      <c r="M288" s="255"/>
      <c r="N288" s="256"/>
      <c r="O288" s="256"/>
      <c r="P288" s="256"/>
      <c r="Q288" s="256"/>
      <c r="R288" s="256"/>
      <c r="S288" s="256"/>
      <c r="T288" s="257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8" t="s">
        <v>156</v>
      </c>
      <c r="AU288" s="258" t="s">
        <v>85</v>
      </c>
      <c r="AV288" s="13" t="s">
        <v>85</v>
      </c>
      <c r="AW288" s="13" t="s">
        <v>32</v>
      </c>
      <c r="AX288" s="13" t="s">
        <v>75</v>
      </c>
      <c r="AY288" s="258" t="s">
        <v>147</v>
      </c>
    </row>
    <row r="289" s="15" customFormat="1">
      <c r="A289" s="15"/>
      <c r="B289" s="280"/>
      <c r="C289" s="281"/>
      <c r="D289" s="249" t="s">
        <v>156</v>
      </c>
      <c r="E289" s="282" t="s">
        <v>1</v>
      </c>
      <c r="F289" s="283" t="s">
        <v>363</v>
      </c>
      <c r="G289" s="281"/>
      <c r="H289" s="284">
        <v>1218</v>
      </c>
      <c r="I289" s="285"/>
      <c r="J289" s="281"/>
      <c r="K289" s="281"/>
      <c r="L289" s="286"/>
      <c r="M289" s="287"/>
      <c r="N289" s="288"/>
      <c r="O289" s="288"/>
      <c r="P289" s="288"/>
      <c r="Q289" s="288"/>
      <c r="R289" s="288"/>
      <c r="S289" s="288"/>
      <c r="T289" s="289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90" t="s">
        <v>156</v>
      </c>
      <c r="AU289" s="290" t="s">
        <v>85</v>
      </c>
      <c r="AV289" s="15" t="s">
        <v>163</v>
      </c>
      <c r="AW289" s="15" t="s">
        <v>32</v>
      </c>
      <c r="AX289" s="15" t="s">
        <v>75</v>
      </c>
      <c r="AY289" s="290" t="s">
        <v>147</v>
      </c>
    </row>
    <row r="290" s="13" customFormat="1">
      <c r="A290" s="13"/>
      <c r="B290" s="247"/>
      <c r="C290" s="248"/>
      <c r="D290" s="249" t="s">
        <v>156</v>
      </c>
      <c r="E290" s="250" t="s">
        <v>1</v>
      </c>
      <c r="F290" s="251" t="s">
        <v>422</v>
      </c>
      <c r="G290" s="248"/>
      <c r="H290" s="252">
        <v>198</v>
      </c>
      <c r="I290" s="253"/>
      <c r="J290" s="248"/>
      <c r="K290" s="248"/>
      <c r="L290" s="254"/>
      <c r="M290" s="255"/>
      <c r="N290" s="256"/>
      <c r="O290" s="256"/>
      <c r="P290" s="256"/>
      <c r="Q290" s="256"/>
      <c r="R290" s="256"/>
      <c r="S290" s="256"/>
      <c r="T290" s="257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8" t="s">
        <v>156</v>
      </c>
      <c r="AU290" s="258" t="s">
        <v>85</v>
      </c>
      <c r="AV290" s="13" t="s">
        <v>85</v>
      </c>
      <c r="AW290" s="13" t="s">
        <v>32</v>
      </c>
      <c r="AX290" s="13" t="s">
        <v>75</v>
      </c>
      <c r="AY290" s="258" t="s">
        <v>147</v>
      </c>
    </row>
    <row r="291" s="13" customFormat="1">
      <c r="A291" s="13"/>
      <c r="B291" s="247"/>
      <c r="C291" s="248"/>
      <c r="D291" s="249" t="s">
        <v>156</v>
      </c>
      <c r="E291" s="250" t="s">
        <v>1</v>
      </c>
      <c r="F291" s="251" t="s">
        <v>423</v>
      </c>
      <c r="G291" s="248"/>
      <c r="H291" s="252">
        <v>99</v>
      </c>
      <c r="I291" s="253"/>
      <c r="J291" s="248"/>
      <c r="K291" s="248"/>
      <c r="L291" s="254"/>
      <c r="M291" s="255"/>
      <c r="N291" s="256"/>
      <c r="O291" s="256"/>
      <c r="P291" s="256"/>
      <c r="Q291" s="256"/>
      <c r="R291" s="256"/>
      <c r="S291" s="256"/>
      <c r="T291" s="257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8" t="s">
        <v>156</v>
      </c>
      <c r="AU291" s="258" t="s">
        <v>85</v>
      </c>
      <c r="AV291" s="13" t="s">
        <v>85</v>
      </c>
      <c r="AW291" s="13" t="s">
        <v>32</v>
      </c>
      <c r="AX291" s="13" t="s">
        <v>75</v>
      </c>
      <c r="AY291" s="258" t="s">
        <v>147</v>
      </c>
    </row>
    <row r="292" s="13" customFormat="1">
      <c r="A292" s="13"/>
      <c r="B292" s="247"/>
      <c r="C292" s="248"/>
      <c r="D292" s="249" t="s">
        <v>156</v>
      </c>
      <c r="E292" s="250" t="s">
        <v>1</v>
      </c>
      <c r="F292" s="251" t="s">
        <v>424</v>
      </c>
      <c r="G292" s="248"/>
      <c r="H292" s="252">
        <v>156</v>
      </c>
      <c r="I292" s="253"/>
      <c r="J292" s="248"/>
      <c r="K292" s="248"/>
      <c r="L292" s="254"/>
      <c r="M292" s="255"/>
      <c r="N292" s="256"/>
      <c r="O292" s="256"/>
      <c r="P292" s="256"/>
      <c r="Q292" s="256"/>
      <c r="R292" s="256"/>
      <c r="S292" s="256"/>
      <c r="T292" s="257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8" t="s">
        <v>156</v>
      </c>
      <c r="AU292" s="258" t="s">
        <v>85</v>
      </c>
      <c r="AV292" s="13" t="s">
        <v>85</v>
      </c>
      <c r="AW292" s="13" t="s">
        <v>32</v>
      </c>
      <c r="AX292" s="13" t="s">
        <v>75</v>
      </c>
      <c r="AY292" s="258" t="s">
        <v>147</v>
      </c>
    </row>
    <row r="293" s="13" customFormat="1">
      <c r="A293" s="13"/>
      <c r="B293" s="247"/>
      <c r="C293" s="248"/>
      <c r="D293" s="249" t="s">
        <v>156</v>
      </c>
      <c r="E293" s="250" t="s">
        <v>1</v>
      </c>
      <c r="F293" s="251" t="s">
        <v>425</v>
      </c>
      <c r="G293" s="248"/>
      <c r="H293" s="252">
        <v>98</v>
      </c>
      <c r="I293" s="253"/>
      <c r="J293" s="248"/>
      <c r="K293" s="248"/>
      <c r="L293" s="254"/>
      <c r="M293" s="255"/>
      <c r="N293" s="256"/>
      <c r="O293" s="256"/>
      <c r="P293" s="256"/>
      <c r="Q293" s="256"/>
      <c r="R293" s="256"/>
      <c r="S293" s="256"/>
      <c r="T293" s="257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8" t="s">
        <v>156</v>
      </c>
      <c r="AU293" s="258" t="s">
        <v>85</v>
      </c>
      <c r="AV293" s="13" t="s">
        <v>85</v>
      </c>
      <c r="AW293" s="13" t="s">
        <v>32</v>
      </c>
      <c r="AX293" s="13" t="s">
        <v>75</v>
      </c>
      <c r="AY293" s="258" t="s">
        <v>147</v>
      </c>
    </row>
    <row r="294" s="13" customFormat="1">
      <c r="A294" s="13"/>
      <c r="B294" s="247"/>
      <c r="C294" s="248"/>
      <c r="D294" s="249" t="s">
        <v>156</v>
      </c>
      <c r="E294" s="250" t="s">
        <v>1</v>
      </c>
      <c r="F294" s="251" t="s">
        <v>426</v>
      </c>
      <c r="G294" s="248"/>
      <c r="H294" s="252">
        <v>153</v>
      </c>
      <c r="I294" s="253"/>
      <c r="J294" s="248"/>
      <c r="K294" s="248"/>
      <c r="L294" s="254"/>
      <c r="M294" s="255"/>
      <c r="N294" s="256"/>
      <c r="O294" s="256"/>
      <c r="P294" s="256"/>
      <c r="Q294" s="256"/>
      <c r="R294" s="256"/>
      <c r="S294" s="256"/>
      <c r="T294" s="257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8" t="s">
        <v>156</v>
      </c>
      <c r="AU294" s="258" t="s">
        <v>85</v>
      </c>
      <c r="AV294" s="13" t="s">
        <v>85</v>
      </c>
      <c r="AW294" s="13" t="s">
        <v>32</v>
      </c>
      <c r="AX294" s="13" t="s">
        <v>75</v>
      </c>
      <c r="AY294" s="258" t="s">
        <v>147</v>
      </c>
    </row>
    <row r="295" s="13" customFormat="1">
      <c r="A295" s="13"/>
      <c r="B295" s="247"/>
      <c r="C295" s="248"/>
      <c r="D295" s="249" t="s">
        <v>156</v>
      </c>
      <c r="E295" s="250" t="s">
        <v>1</v>
      </c>
      <c r="F295" s="251" t="s">
        <v>427</v>
      </c>
      <c r="G295" s="248"/>
      <c r="H295" s="252">
        <v>120</v>
      </c>
      <c r="I295" s="253"/>
      <c r="J295" s="248"/>
      <c r="K295" s="248"/>
      <c r="L295" s="254"/>
      <c r="M295" s="255"/>
      <c r="N295" s="256"/>
      <c r="O295" s="256"/>
      <c r="P295" s="256"/>
      <c r="Q295" s="256"/>
      <c r="R295" s="256"/>
      <c r="S295" s="256"/>
      <c r="T295" s="257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8" t="s">
        <v>156</v>
      </c>
      <c r="AU295" s="258" t="s">
        <v>85</v>
      </c>
      <c r="AV295" s="13" t="s">
        <v>85</v>
      </c>
      <c r="AW295" s="13" t="s">
        <v>32</v>
      </c>
      <c r="AX295" s="13" t="s">
        <v>75</v>
      </c>
      <c r="AY295" s="258" t="s">
        <v>147</v>
      </c>
    </row>
    <row r="296" s="15" customFormat="1">
      <c r="A296" s="15"/>
      <c r="B296" s="280"/>
      <c r="C296" s="281"/>
      <c r="D296" s="249" t="s">
        <v>156</v>
      </c>
      <c r="E296" s="282" t="s">
        <v>1</v>
      </c>
      <c r="F296" s="283" t="s">
        <v>363</v>
      </c>
      <c r="G296" s="281"/>
      <c r="H296" s="284">
        <v>824</v>
      </c>
      <c r="I296" s="285"/>
      <c r="J296" s="281"/>
      <c r="K296" s="281"/>
      <c r="L296" s="286"/>
      <c r="M296" s="287"/>
      <c r="N296" s="288"/>
      <c r="O296" s="288"/>
      <c r="P296" s="288"/>
      <c r="Q296" s="288"/>
      <c r="R296" s="288"/>
      <c r="S296" s="288"/>
      <c r="T296" s="289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90" t="s">
        <v>156</v>
      </c>
      <c r="AU296" s="290" t="s">
        <v>85</v>
      </c>
      <c r="AV296" s="15" t="s">
        <v>163</v>
      </c>
      <c r="AW296" s="15" t="s">
        <v>32</v>
      </c>
      <c r="AX296" s="15" t="s">
        <v>75</v>
      </c>
      <c r="AY296" s="290" t="s">
        <v>147</v>
      </c>
    </row>
    <row r="297" s="14" customFormat="1">
      <c r="A297" s="14"/>
      <c r="B297" s="259"/>
      <c r="C297" s="260"/>
      <c r="D297" s="249" t="s">
        <v>156</v>
      </c>
      <c r="E297" s="261" t="s">
        <v>1</v>
      </c>
      <c r="F297" s="262" t="s">
        <v>159</v>
      </c>
      <c r="G297" s="260"/>
      <c r="H297" s="263">
        <v>3499</v>
      </c>
      <c r="I297" s="264"/>
      <c r="J297" s="260"/>
      <c r="K297" s="260"/>
      <c r="L297" s="265"/>
      <c r="M297" s="266"/>
      <c r="N297" s="267"/>
      <c r="O297" s="267"/>
      <c r="P297" s="267"/>
      <c r="Q297" s="267"/>
      <c r="R297" s="267"/>
      <c r="S297" s="267"/>
      <c r="T297" s="268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9" t="s">
        <v>156</v>
      </c>
      <c r="AU297" s="269" t="s">
        <v>85</v>
      </c>
      <c r="AV297" s="14" t="s">
        <v>154</v>
      </c>
      <c r="AW297" s="14" t="s">
        <v>32</v>
      </c>
      <c r="AX297" s="14" t="s">
        <v>83</v>
      </c>
      <c r="AY297" s="269" t="s">
        <v>147</v>
      </c>
    </row>
    <row r="298" s="13" customFormat="1">
      <c r="A298" s="13"/>
      <c r="B298" s="247"/>
      <c r="C298" s="248"/>
      <c r="D298" s="249" t="s">
        <v>156</v>
      </c>
      <c r="E298" s="248"/>
      <c r="F298" s="251" t="s">
        <v>428</v>
      </c>
      <c r="G298" s="248"/>
      <c r="H298" s="252">
        <v>3673.9499999999998</v>
      </c>
      <c r="I298" s="253"/>
      <c r="J298" s="248"/>
      <c r="K298" s="248"/>
      <c r="L298" s="254"/>
      <c r="M298" s="255"/>
      <c r="N298" s="256"/>
      <c r="O298" s="256"/>
      <c r="P298" s="256"/>
      <c r="Q298" s="256"/>
      <c r="R298" s="256"/>
      <c r="S298" s="256"/>
      <c r="T298" s="257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8" t="s">
        <v>156</v>
      </c>
      <c r="AU298" s="258" t="s">
        <v>85</v>
      </c>
      <c r="AV298" s="13" t="s">
        <v>85</v>
      </c>
      <c r="AW298" s="13" t="s">
        <v>4</v>
      </c>
      <c r="AX298" s="13" t="s">
        <v>83</v>
      </c>
      <c r="AY298" s="258" t="s">
        <v>147</v>
      </c>
    </row>
    <row r="299" s="2" customFormat="1" ht="24.15" customHeight="1">
      <c r="A299" s="39"/>
      <c r="B299" s="40"/>
      <c r="C299" s="234" t="s">
        <v>429</v>
      </c>
      <c r="D299" s="234" t="s">
        <v>149</v>
      </c>
      <c r="E299" s="235" t="s">
        <v>430</v>
      </c>
      <c r="F299" s="236" t="s">
        <v>431</v>
      </c>
      <c r="G299" s="237" t="s">
        <v>184</v>
      </c>
      <c r="H299" s="238">
        <v>419880</v>
      </c>
      <c r="I299" s="239"/>
      <c r="J299" s="240">
        <f>ROUND(I299*H299,2)</f>
        <v>0</v>
      </c>
      <c r="K299" s="236" t="s">
        <v>153</v>
      </c>
      <c r="L299" s="45"/>
      <c r="M299" s="241" t="s">
        <v>1</v>
      </c>
      <c r="N299" s="242" t="s">
        <v>40</v>
      </c>
      <c r="O299" s="92"/>
      <c r="P299" s="243">
        <f>O299*H299</f>
        <v>0</v>
      </c>
      <c r="Q299" s="243">
        <v>0</v>
      </c>
      <c r="R299" s="243">
        <f>Q299*H299</f>
        <v>0</v>
      </c>
      <c r="S299" s="243">
        <v>0</v>
      </c>
      <c r="T299" s="244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5" t="s">
        <v>154</v>
      </c>
      <c r="AT299" s="245" t="s">
        <v>149</v>
      </c>
      <c r="AU299" s="245" t="s">
        <v>85</v>
      </c>
      <c r="AY299" s="18" t="s">
        <v>147</v>
      </c>
      <c r="BE299" s="246">
        <f>IF(N299="základní",J299,0)</f>
        <v>0</v>
      </c>
      <c r="BF299" s="246">
        <f>IF(N299="snížená",J299,0)</f>
        <v>0</v>
      </c>
      <c r="BG299" s="246">
        <f>IF(N299="zákl. přenesená",J299,0)</f>
        <v>0</v>
      </c>
      <c r="BH299" s="246">
        <f>IF(N299="sníž. přenesená",J299,0)</f>
        <v>0</v>
      </c>
      <c r="BI299" s="246">
        <f>IF(N299="nulová",J299,0)</f>
        <v>0</v>
      </c>
      <c r="BJ299" s="18" t="s">
        <v>83</v>
      </c>
      <c r="BK299" s="246">
        <f>ROUND(I299*H299,2)</f>
        <v>0</v>
      </c>
      <c r="BL299" s="18" t="s">
        <v>154</v>
      </c>
      <c r="BM299" s="245" t="s">
        <v>432</v>
      </c>
    </row>
    <row r="300" s="13" customFormat="1">
      <c r="A300" s="13"/>
      <c r="B300" s="247"/>
      <c r="C300" s="248"/>
      <c r="D300" s="249" t="s">
        <v>156</v>
      </c>
      <c r="E300" s="248"/>
      <c r="F300" s="251" t="s">
        <v>433</v>
      </c>
      <c r="G300" s="248"/>
      <c r="H300" s="252">
        <v>419880</v>
      </c>
      <c r="I300" s="253"/>
      <c r="J300" s="248"/>
      <c r="K300" s="248"/>
      <c r="L300" s="254"/>
      <c r="M300" s="255"/>
      <c r="N300" s="256"/>
      <c r="O300" s="256"/>
      <c r="P300" s="256"/>
      <c r="Q300" s="256"/>
      <c r="R300" s="256"/>
      <c r="S300" s="256"/>
      <c r="T300" s="257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8" t="s">
        <v>156</v>
      </c>
      <c r="AU300" s="258" t="s">
        <v>85</v>
      </c>
      <c r="AV300" s="13" t="s">
        <v>85</v>
      </c>
      <c r="AW300" s="13" t="s">
        <v>4</v>
      </c>
      <c r="AX300" s="13" t="s">
        <v>83</v>
      </c>
      <c r="AY300" s="258" t="s">
        <v>147</v>
      </c>
    </row>
    <row r="301" s="2" customFormat="1" ht="24.15" customHeight="1">
      <c r="A301" s="39"/>
      <c r="B301" s="40"/>
      <c r="C301" s="234" t="s">
        <v>434</v>
      </c>
      <c r="D301" s="234" t="s">
        <v>149</v>
      </c>
      <c r="E301" s="235" t="s">
        <v>435</v>
      </c>
      <c r="F301" s="236" t="s">
        <v>436</v>
      </c>
      <c r="G301" s="237" t="s">
        <v>184</v>
      </c>
      <c r="H301" s="238">
        <v>3673.9499999999998</v>
      </c>
      <c r="I301" s="239"/>
      <c r="J301" s="240">
        <f>ROUND(I301*H301,2)</f>
        <v>0</v>
      </c>
      <c r="K301" s="236" t="s">
        <v>153</v>
      </c>
      <c r="L301" s="45"/>
      <c r="M301" s="241" t="s">
        <v>1</v>
      </c>
      <c r="N301" s="242" t="s">
        <v>40</v>
      </c>
      <c r="O301" s="92"/>
      <c r="P301" s="243">
        <f>O301*H301</f>
        <v>0</v>
      </c>
      <c r="Q301" s="243">
        <v>0</v>
      </c>
      <c r="R301" s="243">
        <f>Q301*H301</f>
        <v>0</v>
      </c>
      <c r="S301" s="243">
        <v>0</v>
      </c>
      <c r="T301" s="244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45" t="s">
        <v>154</v>
      </c>
      <c r="AT301" s="245" t="s">
        <v>149</v>
      </c>
      <c r="AU301" s="245" t="s">
        <v>85</v>
      </c>
      <c r="AY301" s="18" t="s">
        <v>147</v>
      </c>
      <c r="BE301" s="246">
        <f>IF(N301="základní",J301,0)</f>
        <v>0</v>
      </c>
      <c r="BF301" s="246">
        <f>IF(N301="snížená",J301,0)</f>
        <v>0</v>
      </c>
      <c r="BG301" s="246">
        <f>IF(N301="zákl. přenesená",J301,0)</f>
        <v>0</v>
      </c>
      <c r="BH301" s="246">
        <f>IF(N301="sníž. přenesená",J301,0)</f>
        <v>0</v>
      </c>
      <c r="BI301" s="246">
        <f>IF(N301="nulová",J301,0)</f>
        <v>0</v>
      </c>
      <c r="BJ301" s="18" t="s">
        <v>83</v>
      </c>
      <c r="BK301" s="246">
        <f>ROUND(I301*H301,2)</f>
        <v>0</v>
      </c>
      <c r="BL301" s="18" t="s">
        <v>154</v>
      </c>
      <c r="BM301" s="245" t="s">
        <v>437</v>
      </c>
    </row>
    <row r="302" s="13" customFormat="1">
      <c r="A302" s="13"/>
      <c r="B302" s="247"/>
      <c r="C302" s="248"/>
      <c r="D302" s="249" t="s">
        <v>156</v>
      </c>
      <c r="E302" s="248"/>
      <c r="F302" s="251" t="s">
        <v>428</v>
      </c>
      <c r="G302" s="248"/>
      <c r="H302" s="252">
        <v>3673.9499999999998</v>
      </c>
      <c r="I302" s="253"/>
      <c r="J302" s="248"/>
      <c r="K302" s="248"/>
      <c r="L302" s="254"/>
      <c r="M302" s="255"/>
      <c r="N302" s="256"/>
      <c r="O302" s="256"/>
      <c r="P302" s="256"/>
      <c r="Q302" s="256"/>
      <c r="R302" s="256"/>
      <c r="S302" s="256"/>
      <c r="T302" s="257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8" t="s">
        <v>156</v>
      </c>
      <c r="AU302" s="258" t="s">
        <v>85</v>
      </c>
      <c r="AV302" s="13" t="s">
        <v>85</v>
      </c>
      <c r="AW302" s="13" t="s">
        <v>4</v>
      </c>
      <c r="AX302" s="13" t="s">
        <v>83</v>
      </c>
      <c r="AY302" s="258" t="s">
        <v>147</v>
      </c>
    </row>
    <row r="303" s="2" customFormat="1" ht="24.15" customHeight="1">
      <c r="A303" s="39"/>
      <c r="B303" s="40"/>
      <c r="C303" s="234" t="s">
        <v>438</v>
      </c>
      <c r="D303" s="234" t="s">
        <v>149</v>
      </c>
      <c r="E303" s="235" t="s">
        <v>439</v>
      </c>
      <c r="F303" s="236" t="s">
        <v>440</v>
      </c>
      <c r="G303" s="237" t="s">
        <v>184</v>
      </c>
      <c r="H303" s="238">
        <v>340</v>
      </c>
      <c r="I303" s="239"/>
      <c r="J303" s="240">
        <f>ROUND(I303*H303,2)</f>
        <v>0</v>
      </c>
      <c r="K303" s="236" t="s">
        <v>153</v>
      </c>
      <c r="L303" s="45"/>
      <c r="M303" s="241" t="s">
        <v>1</v>
      </c>
      <c r="N303" s="242" t="s">
        <v>40</v>
      </c>
      <c r="O303" s="92"/>
      <c r="P303" s="243">
        <f>O303*H303</f>
        <v>0</v>
      </c>
      <c r="Q303" s="243">
        <v>0.00021000000000000001</v>
      </c>
      <c r="R303" s="243">
        <f>Q303*H303</f>
        <v>0.071400000000000005</v>
      </c>
      <c r="S303" s="243">
        <v>0</v>
      </c>
      <c r="T303" s="244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5" t="s">
        <v>154</v>
      </c>
      <c r="AT303" s="245" t="s">
        <v>149</v>
      </c>
      <c r="AU303" s="245" t="s">
        <v>85</v>
      </c>
      <c r="AY303" s="18" t="s">
        <v>147</v>
      </c>
      <c r="BE303" s="246">
        <f>IF(N303="základní",J303,0)</f>
        <v>0</v>
      </c>
      <c r="BF303" s="246">
        <f>IF(N303="snížená",J303,0)</f>
        <v>0</v>
      </c>
      <c r="BG303" s="246">
        <f>IF(N303="zákl. přenesená",J303,0)</f>
        <v>0</v>
      </c>
      <c r="BH303" s="246">
        <f>IF(N303="sníž. přenesená",J303,0)</f>
        <v>0</v>
      </c>
      <c r="BI303" s="246">
        <f>IF(N303="nulová",J303,0)</f>
        <v>0</v>
      </c>
      <c r="BJ303" s="18" t="s">
        <v>83</v>
      </c>
      <c r="BK303" s="246">
        <f>ROUND(I303*H303,2)</f>
        <v>0</v>
      </c>
      <c r="BL303" s="18" t="s">
        <v>154</v>
      </c>
      <c r="BM303" s="245" t="s">
        <v>441</v>
      </c>
    </row>
    <row r="304" s="2" customFormat="1" ht="14.4" customHeight="1">
      <c r="A304" s="39"/>
      <c r="B304" s="40"/>
      <c r="C304" s="234" t="s">
        <v>442</v>
      </c>
      <c r="D304" s="234" t="s">
        <v>149</v>
      </c>
      <c r="E304" s="235" t="s">
        <v>443</v>
      </c>
      <c r="F304" s="236" t="s">
        <v>444</v>
      </c>
      <c r="G304" s="237" t="s">
        <v>184</v>
      </c>
      <c r="H304" s="238">
        <v>1.55</v>
      </c>
      <c r="I304" s="239"/>
      <c r="J304" s="240">
        <f>ROUND(I304*H304,2)</f>
        <v>0</v>
      </c>
      <c r="K304" s="236" t="s">
        <v>153</v>
      </c>
      <c r="L304" s="45"/>
      <c r="M304" s="241" t="s">
        <v>1</v>
      </c>
      <c r="N304" s="242" t="s">
        <v>40</v>
      </c>
      <c r="O304" s="92"/>
      <c r="P304" s="243">
        <f>O304*H304</f>
        <v>0</v>
      </c>
      <c r="Q304" s="243">
        <v>0</v>
      </c>
      <c r="R304" s="243">
        <f>Q304*H304</f>
        <v>0</v>
      </c>
      <c r="S304" s="243">
        <v>0.26100000000000001</v>
      </c>
      <c r="T304" s="244">
        <f>S304*H304</f>
        <v>0.40455000000000002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45" t="s">
        <v>154</v>
      </c>
      <c r="AT304" s="245" t="s">
        <v>149</v>
      </c>
      <c r="AU304" s="245" t="s">
        <v>85</v>
      </c>
      <c r="AY304" s="18" t="s">
        <v>147</v>
      </c>
      <c r="BE304" s="246">
        <f>IF(N304="základní",J304,0)</f>
        <v>0</v>
      </c>
      <c r="BF304" s="246">
        <f>IF(N304="snížená",J304,0)</f>
        <v>0</v>
      </c>
      <c r="BG304" s="246">
        <f>IF(N304="zákl. přenesená",J304,0)</f>
        <v>0</v>
      </c>
      <c r="BH304" s="246">
        <f>IF(N304="sníž. přenesená",J304,0)</f>
        <v>0</v>
      </c>
      <c r="BI304" s="246">
        <f>IF(N304="nulová",J304,0)</f>
        <v>0</v>
      </c>
      <c r="BJ304" s="18" t="s">
        <v>83</v>
      </c>
      <c r="BK304" s="246">
        <f>ROUND(I304*H304,2)</f>
        <v>0</v>
      </c>
      <c r="BL304" s="18" t="s">
        <v>154</v>
      </c>
      <c r="BM304" s="245" t="s">
        <v>445</v>
      </c>
    </row>
    <row r="305" s="13" customFormat="1">
      <c r="A305" s="13"/>
      <c r="B305" s="247"/>
      <c r="C305" s="248"/>
      <c r="D305" s="249" t="s">
        <v>156</v>
      </c>
      <c r="E305" s="250" t="s">
        <v>1</v>
      </c>
      <c r="F305" s="251" t="s">
        <v>446</v>
      </c>
      <c r="G305" s="248"/>
      <c r="H305" s="252">
        <v>1.55</v>
      </c>
      <c r="I305" s="253"/>
      <c r="J305" s="248"/>
      <c r="K305" s="248"/>
      <c r="L305" s="254"/>
      <c r="M305" s="255"/>
      <c r="N305" s="256"/>
      <c r="O305" s="256"/>
      <c r="P305" s="256"/>
      <c r="Q305" s="256"/>
      <c r="R305" s="256"/>
      <c r="S305" s="256"/>
      <c r="T305" s="257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8" t="s">
        <v>156</v>
      </c>
      <c r="AU305" s="258" t="s">
        <v>85</v>
      </c>
      <c r="AV305" s="13" t="s">
        <v>85</v>
      </c>
      <c r="AW305" s="13" t="s">
        <v>32</v>
      </c>
      <c r="AX305" s="13" t="s">
        <v>83</v>
      </c>
      <c r="AY305" s="258" t="s">
        <v>147</v>
      </c>
    </row>
    <row r="306" s="2" customFormat="1" ht="14.4" customHeight="1">
      <c r="A306" s="39"/>
      <c r="B306" s="40"/>
      <c r="C306" s="234" t="s">
        <v>447</v>
      </c>
      <c r="D306" s="234" t="s">
        <v>149</v>
      </c>
      <c r="E306" s="235" t="s">
        <v>448</v>
      </c>
      <c r="F306" s="236" t="s">
        <v>449</v>
      </c>
      <c r="G306" s="237" t="s">
        <v>184</v>
      </c>
      <c r="H306" s="238">
        <v>1.0800000000000001</v>
      </c>
      <c r="I306" s="239"/>
      <c r="J306" s="240">
        <f>ROUND(I306*H306,2)</f>
        <v>0</v>
      </c>
      <c r="K306" s="236" t="s">
        <v>153</v>
      </c>
      <c r="L306" s="45"/>
      <c r="M306" s="241" t="s">
        <v>1</v>
      </c>
      <c r="N306" s="242" t="s">
        <v>40</v>
      </c>
      <c r="O306" s="92"/>
      <c r="P306" s="243">
        <f>O306*H306</f>
        <v>0</v>
      </c>
      <c r="Q306" s="243">
        <v>0</v>
      </c>
      <c r="R306" s="243">
        <f>Q306*H306</f>
        <v>0</v>
      </c>
      <c r="S306" s="243">
        <v>0.082000000000000003</v>
      </c>
      <c r="T306" s="244">
        <f>S306*H306</f>
        <v>0.088560000000000014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45" t="s">
        <v>154</v>
      </c>
      <c r="AT306" s="245" t="s">
        <v>149</v>
      </c>
      <c r="AU306" s="245" t="s">
        <v>85</v>
      </c>
      <c r="AY306" s="18" t="s">
        <v>147</v>
      </c>
      <c r="BE306" s="246">
        <f>IF(N306="základní",J306,0)</f>
        <v>0</v>
      </c>
      <c r="BF306" s="246">
        <f>IF(N306="snížená",J306,0)</f>
        <v>0</v>
      </c>
      <c r="BG306" s="246">
        <f>IF(N306="zákl. přenesená",J306,0)</f>
        <v>0</v>
      </c>
      <c r="BH306" s="246">
        <f>IF(N306="sníž. přenesená",J306,0)</f>
        <v>0</v>
      </c>
      <c r="BI306" s="246">
        <f>IF(N306="nulová",J306,0)</f>
        <v>0</v>
      </c>
      <c r="BJ306" s="18" t="s">
        <v>83</v>
      </c>
      <c r="BK306" s="246">
        <f>ROUND(I306*H306,2)</f>
        <v>0</v>
      </c>
      <c r="BL306" s="18" t="s">
        <v>154</v>
      </c>
      <c r="BM306" s="245" t="s">
        <v>450</v>
      </c>
    </row>
    <row r="307" s="13" customFormat="1">
      <c r="A307" s="13"/>
      <c r="B307" s="247"/>
      <c r="C307" s="248"/>
      <c r="D307" s="249" t="s">
        <v>156</v>
      </c>
      <c r="E307" s="250" t="s">
        <v>1</v>
      </c>
      <c r="F307" s="251" t="s">
        <v>362</v>
      </c>
      <c r="G307" s="248"/>
      <c r="H307" s="252">
        <v>1.0800000000000001</v>
      </c>
      <c r="I307" s="253"/>
      <c r="J307" s="248"/>
      <c r="K307" s="248"/>
      <c r="L307" s="254"/>
      <c r="M307" s="255"/>
      <c r="N307" s="256"/>
      <c r="O307" s="256"/>
      <c r="P307" s="256"/>
      <c r="Q307" s="256"/>
      <c r="R307" s="256"/>
      <c r="S307" s="256"/>
      <c r="T307" s="257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8" t="s">
        <v>156</v>
      </c>
      <c r="AU307" s="258" t="s">
        <v>85</v>
      </c>
      <c r="AV307" s="13" t="s">
        <v>85</v>
      </c>
      <c r="AW307" s="13" t="s">
        <v>32</v>
      </c>
      <c r="AX307" s="13" t="s">
        <v>83</v>
      </c>
      <c r="AY307" s="258" t="s">
        <v>147</v>
      </c>
    </row>
    <row r="308" s="2" customFormat="1" ht="24.15" customHeight="1">
      <c r="A308" s="39"/>
      <c r="B308" s="40"/>
      <c r="C308" s="234" t="s">
        <v>451</v>
      </c>
      <c r="D308" s="234" t="s">
        <v>149</v>
      </c>
      <c r="E308" s="235" t="s">
        <v>452</v>
      </c>
      <c r="F308" s="236" t="s">
        <v>453</v>
      </c>
      <c r="G308" s="237" t="s">
        <v>184</v>
      </c>
      <c r="H308" s="238">
        <v>7.5599999999999996</v>
      </c>
      <c r="I308" s="239"/>
      <c r="J308" s="240">
        <f>ROUND(I308*H308,2)</f>
        <v>0</v>
      </c>
      <c r="K308" s="236" t="s">
        <v>153</v>
      </c>
      <c r="L308" s="45"/>
      <c r="M308" s="241" t="s">
        <v>1</v>
      </c>
      <c r="N308" s="242" t="s">
        <v>40</v>
      </c>
      <c r="O308" s="92"/>
      <c r="P308" s="243">
        <f>O308*H308</f>
        <v>0</v>
      </c>
      <c r="Q308" s="243">
        <v>0</v>
      </c>
      <c r="R308" s="243">
        <f>Q308*H308</f>
        <v>0</v>
      </c>
      <c r="S308" s="243">
        <v>0.074999999999999997</v>
      </c>
      <c r="T308" s="244">
        <f>S308*H308</f>
        <v>0.56699999999999995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5" t="s">
        <v>154</v>
      </c>
      <c r="AT308" s="245" t="s">
        <v>149</v>
      </c>
      <c r="AU308" s="245" t="s">
        <v>85</v>
      </c>
      <c r="AY308" s="18" t="s">
        <v>147</v>
      </c>
      <c r="BE308" s="246">
        <f>IF(N308="základní",J308,0)</f>
        <v>0</v>
      </c>
      <c r="BF308" s="246">
        <f>IF(N308="snížená",J308,0)</f>
        <v>0</v>
      </c>
      <c r="BG308" s="246">
        <f>IF(N308="zákl. přenesená",J308,0)</f>
        <v>0</v>
      </c>
      <c r="BH308" s="246">
        <f>IF(N308="sníž. přenesená",J308,0)</f>
        <v>0</v>
      </c>
      <c r="BI308" s="246">
        <f>IF(N308="nulová",J308,0)</f>
        <v>0</v>
      </c>
      <c r="BJ308" s="18" t="s">
        <v>83</v>
      </c>
      <c r="BK308" s="246">
        <f>ROUND(I308*H308,2)</f>
        <v>0</v>
      </c>
      <c r="BL308" s="18" t="s">
        <v>154</v>
      </c>
      <c r="BM308" s="245" t="s">
        <v>454</v>
      </c>
    </row>
    <row r="309" s="13" customFormat="1">
      <c r="A309" s="13"/>
      <c r="B309" s="247"/>
      <c r="C309" s="248"/>
      <c r="D309" s="249" t="s">
        <v>156</v>
      </c>
      <c r="E309" s="250" t="s">
        <v>1</v>
      </c>
      <c r="F309" s="251" t="s">
        <v>358</v>
      </c>
      <c r="G309" s="248"/>
      <c r="H309" s="252">
        <v>0.90000000000000002</v>
      </c>
      <c r="I309" s="253"/>
      <c r="J309" s="248"/>
      <c r="K309" s="248"/>
      <c r="L309" s="254"/>
      <c r="M309" s="255"/>
      <c r="N309" s="256"/>
      <c r="O309" s="256"/>
      <c r="P309" s="256"/>
      <c r="Q309" s="256"/>
      <c r="R309" s="256"/>
      <c r="S309" s="256"/>
      <c r="T309" s="257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8" t="s">
        <v>156</v>
      </c>
      <c r="AU309" s="258" t="s">
        <v>85</v>
      </c>
      <c r="AV309" s="13" t="s">
        <v>85</v>
      </c>
      <c r="AW309" s="13" t="s">
        <v>32</v>
      </c>
      <c r="AX309" s="13" t="s">
        <v>75</v>
      </c>
      <c r="AY309" s="258" t="s">
        <v>147</v>
      </c>
    </row>
    <row r="310" s="13" customFormat="1">
      <c r="A310" s="13"/>
      <c r="B310" s="247"/>
      <c r="C310" s="248"/>
      <c r="D310" s="249" t="s">
        <v>156</v>
      </c>
      <c r="E310" s="250" t="s">
        <v>1</v>
      </c>
      <c r="F310" s="251" t="s">
        <v>359</v>
      </c>
      <c r="G310" s="248"/>
      <c r="H310" s="252">
        <v>2.1600000000000001</v>
      </c>
      <c r="I310" s="253"/>
      <c r="J310" s="248"/>
      <c r="K310" s="248"/>
      <c r="L310" s="254"/>
      <c r="M310" s="255"/>
      <c r="N310" s="256"/>
      <c r="O310" s="256"/>
      <c r="P310" s="256"/>
      <c r="Q310" s="256"/>
      <c r="R310" s="256"/>
      <c r="S310" s="256"/>
      <c r="T310" s="257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8" t="s">
        <v>156</v>
      </c>
      <c r="AU310" s="258" t="s">
        <v>85</v>
      </c>
      <c r="AV310" s="13" t="s">
        <v>85</v>
      </c>
      <c r="AW310" s="13" t="s">
        <v>32</v>
      </c>
      <c r="AX310" s="13" t="s">
        <v>75</v>
      </c>
      <c r="AY310" s="258" t="s">
        <v>147</v>
      </c>
    </row>
    <row r="311" s="13" customFormat="1">
      <c r="A311" s="13"/>
      <c r="B311" s="247"/>
      <c r="C311" s="248"/>
      <c r="D311" s="249" t="s">
        <v>156</v>
      </c>
      <c r="E311" s="250" t="s">
        <v>1</v>
      </c>
      <c r="F311" s="251" t="s">
        <v>360</v>
      </c>
      <c r="G311" s="248"/>
      <c r="H311" s="252">
        <v>0.35999999999999999</v>
      </c>
      <c r="I311" s="253"/>
      <c r="J311" s="248"/>
      <c r="K311" s="248"/>
      <c r="L311" s="254"/>
      <c r="M311" s="255"/>
      <c r="N311" s="256"/>
      <c r="O311" s="256"/>
      <c r="P311" s="256"/>
      <c r="Q311" s="256"/>
      <c r="R311" s="256"/>
      <c r="S311" s="256"/>
      <c r="T311" s="257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8" t="s">
        <v>156</v>
      </c>
      <c r="AU311" s="258" t="s">
        <v>85</v>
      </c>
      <c r="AV311" s="13" t="s">
        <v>85</v>
      </c>
      <c r="AW311" s="13" t="s">
        <v>32</v>
      </c>
      <c r="AX311" s="13" t="s">
        <v>75</v>
      </c>
      <c r="AY311" s="258" t="s">
        <v>147</v>
      </c>
    </row>
    <row r="312" s="13" customFormat="1">
      <c r="A312" s="13"/>
      <c r="B312" s="247"/>
      <c r="C312" s="248"/>
      <c r="D312" s="249" t="s">
        <v>156</v>
      </c>
      <c r="E312" s="250" t="s">
        <v>1</v>
      </c>
      <c r="F312" s="251" t="s">
        <v>361</v>
      </c>
      <c r="G312" s="248"/>
      <c r="H312" s="252">
        <v>1.0800000000000001</v>
      </c>
      <c r="I312" s="253"/>
      <c r="J312" s="248"/>
      <c r="K312" s="248"/>
      <c r="L312" s="254"/>
      <c r="M312" s="255"/>
      <c r="N312" s="256"/>
      <c r="O312" s="256"/>
      <c r="P312" s="256"/>
      <c r="Q312" s="256"/>
      <c r="R312" s="256"/>
      <c r="S312" s="256"/>
      <c r="T312" s="257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8" t="s">
        <v>156</v>
      </c>
      <c r="AU312" s="258" t="s">
        <v>85</v>
      </c>
      <c r="AV312" s="13" t="s">
        <v>85</v>
      </c>
      <c r="AW312" s="13" t="s">
        <v>32</v>
      </c>
      <c r="AX312" s="13" t="s">
        <v>75</v>
      </c>
      <c r="AY312" s="258" t="s">
        <v>147</v>
      </c>
    </row>
    <row r="313" s="13" customFormat="1">
      <c r="A313" s="13"/>
      <c r="B313" s="247"/>
      <c r="C313" s="248"/>
      <c r="D313" s="249" t="s">
        <v>156</v>
      </c>
      <c r="E313" s="250" t="s">
        <v>1</v>
      </c>
      <c r="F313" s="251" t="s">
        <v>362</v>
      </c>
      <c r="G313" s="248"/>
      <c r="H313" s="252">
        <v>1.0800000000000001</v>
      </c>
      <c r="I313" s="253"/>
      <c r="J313" s="248"/>
      <c r="K313" s="248"/>
      <c r="L313" s="254"/>
      <c r="M313" s="255"/>
      <c r="N313" s="256"/>
      <c r="O313" s="256"/>
      <c r="P313" s="256"/>
      <c r="Q313" s="256"/>
      <c r="R313" s="256"/>
      <c r="S313" s="256"/>
      <c r="T313" s="257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8" t="s">
        <v>156</v>
      </c>
      <c r="AU313" s="258" t="s">
        <v>85</v>
      </c>
      <c r="AV313" s="13" t="s">
        <v>85</v>
      </c>
      <c r="AW313" s="13" t="s">
        <v>32</v>
      </c>
      <c r="AX313" s="13" t="s">
        <v>75</v>
      </c>
      <c r="AY313" s="258" t="s">
        <v>147</v>
      </c>
    </row>
    <row r="314" s="13" customFormat="1">
      <c r="A314" s="13"/>
      <c r="B314" s="247"/>
      <c r="C314" s="248"/>
      <c r="D314" s="249" t="s">
        <v>156</v>
      </c>
      <c r="E314" s="250" t="s">
        <v>1</v>
      </c>
      <c r="F314" s="251" t="s">
        <v>361</v>
      </c>
      <c r="G314" s="248"/>
      <c r="H314" s="252">
        <v>1.0800000000000001</v>
      </c>
      <c r="I314" s="253"/>
      <c r="J314" s="248"/>
      <c r="K314" s="248"/>
      <c r="L314" s="254"/>
      <c r="M314" s="255"/>
      <c r="N314" s="256"/>
      <c r="O314" s="256"/>
      <c r="P314" s="256"/>
      <c r="Q314" s="256"/>
      <c r="R314" s="256"/>
      <c r="S314" s="256"/>
      <c r="T314" s="257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8" t="s">
        <v>156</v>
      </c>
      <c r="AU314" s="258" t="s">
        <v>85</v>
      </c>
      <c r="AV314" s="13" t="s">
        <v>85</v>
      </c>
      <c r="AW314" s="13" t="s">
        <v>32</v>
      </c>
      <c r="AX314" s="13" t="s">
        <v>75</v>
      </c>
      <c r="AY314" s="258" t="s">
        <v>147</v>
      </c>
    </row>
    <row r="315" s="13" customFormat="1">
      <c r="A315" s="13"/>
      <c r="B315" s="247"/>
      <c r="C315" s="248"/>
      <c r="D315" s="249" t="s">
        <v>156</v>
      </c>
      <c r="E315" s="250" t="s">
        <v>1</v>
      </c>
      <c r="F315" s="251" t="s">
        <v>358</v>
      </c>
      <c r="G315" s="248"/>
      <c r="H315" s="252">
        <v>0.90000000000000002</v>
      </c>
      <c r="I315" s="253"/>
      <c r="J315" s="248"/>
      <c r="K315" s="248"/>
      <c r="L315" s="254"/>
      <c r="M315" s="255"/>
      <c r="N315" s="256"/>
      <c r="O315" s="256"/>
      <c r="P315" s="256"/>
      <c r="Q315" s="256"/>
      <c r="R315" s="256"/>
      <c r="S315" s="256"/>
      <c r="T315" s="257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8" t="s">
        <v>156</v>
      </c>
      <c r="AU315" s="258" t="s">
        <v>85</v>
      </c>
      <c r="AV315" s="13" t="s">
        <v>85</v>
      </c>
      <c r="AW315" s="13" t="s">
        <v>32</v>
      </c>
      <c r="AX315" s="13" t="s">
        <v>75</v>
      </c>
      <c r="AY315" s="258" t="s">
        <v>147</v>
      </c>
    </row>
    <row r="316" s="14" customFormat="1">
      <c r="A316" s="14"/>
      <c r="B316" s="259"/>
      <c r="C316" s="260"/>
      <c r="D316" s="249" t="s">
        <v>156</v>
      </c>
      <c r="E316" s="261" t="s">
        <v>1</v>
      </c>
      <c r="F316" s="262" t="s">
        <v>159</v>
      </c>
      <c r="G316" s="260"/>
      <c r="H316" s="263">
        <v>7.5599999999999996</v>
      </c>
      <c r="I316" s="264"/>
      <c r="J316" s="260"/>
      <c r="K316" s="260"/>
      <c r="L316" s="265"/>
      <c r="M316" s="266"/>
      <c r="N316" s="267"/>
      <c r="O316" s="267"/>
      <c r="P316" s="267"/>
      <c r="Q316" s="267"/>
      <c r="R316" s="267"/>
      <c r="S316" s="267"/>
      <c r="T316" s="268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9" t="s">
        <v>156</v>
      </c>
      <c r="AU316" s="269" t="s">
        <v>85</v>
      </c>
      <c r="AV316" s="14" t="s">
        <v>154</v>
      </c>
      <c r="AW316" s="14" t="s">
        <v>32</v>
      </c>
      <c r="AX316" s="14" t="s">
        <v>83</v>
      </c>
      <c r="AY316" s="269" t="s">
        <v>147</v>
      </c>
    </row>
    <row r="317" s="2" customFormat="1" ht="24.15" customHeight="1">
      <c r="A317" s="39"/>
      <c r="B317" s="40"/>
      <c r="C317" s="234" t="s">
        <v>455</v>
      </c>
      <c r="D317" s="234" t="s">
        <v>149</v>
      </c>
      <c r="E317" s="235" t="s">
        <v>456</v>
      </c>
      <c r="F317" s="236" t="s">
        <v>457</v>
      </c>
      <c r="G317" s="237" t="s">
        <v>184</v>
      </c>
      <c r="H317" s="238">
        <v>66.635999999999996</v>
      </c>
      <c r="I317" s="239"/>
      <c r="J317" s="240">
        <f>ROUND(I317*H317,2)</f>
        <v>0</v>
      </c>
      <c r="K317" s="236" t="s">
        <v>153</v>
      </c>
      <c r="L317" s="45"/>
      <c r="M317" s="241" t="s">
        <v>1</v>
      </c>
      <c r="N317" s="242" t="s">
        <v>40</v>
      </c>
      <c r="O317" s="92"/>
      <c r="P317" s="243">
        <f>O317*H317</f>
        <v>0</v>
      </c>
      <c r="Q317" s="243">
        <v>0</v>
      </c>
      <c r="R317" s="243">
        <f>Q317*H317</f>
        <v>0</v>
      </c>
      <c r="S317" s="243">
        <v>0.053999999999999999</v>
      </c>
      <c r="T317" s="244">
        <f>S317*H317</f>
        <v>3.5983439999999995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45" t="s">
        <v>154</v>
      </c>
      <c r="AT317" s="245" t="s">
        <v>149</v>
      </c>
      <c r="AU317" s="245" t="s">
        <v>85</v>
      </c>
      <c r="AY317" s="18" t="s">
        <v>147</v>
      </c>
      <c r="BE317" s="246">
        <f>IF(N317="základní",J317,0)</f>
        <v>0</v>
      </c>
      <c r="BF317" s="246">
        <f>IF(N317="snížená",J317,0)</f>
        <v>0</v>
      </c>
      <c r="BG317" s="246">
        <f>IF(N317="zákl. přenesená",J317,0)</f>
        <v>0</v>
      </c>
      <c r="BH317" s="246">
        <f>IF(N317="sníž. přenesená",J317,0)</f>
        <v>0</v>
      </c>
      <c r="BI317" s="246">
        <f>IF(N317="nulová",J317,0)</f>
        <v>0</v>
      </c>
      <c r="BJ317" s="18" t="s">
        <v>83</v>
      </c>
      <c r="BK317" s="246">
        <f>ROUND(I317*H317,2)</f>
        <v>0</v>
      </c>
      <c r="BL317" s="18" t="s">
        <v>154</v>
      </c>
      <c r="BM317" s="245" t="s">
        <v>458</v>
      </c>
    </row>
    <row r="318" s="13" customFormat="1">
      <c r="A318" s="13"/>
      <c r="B318" s="247"/>
      <c r="C318" s="248"/>
      <c r="D318" s="249" t="s">
        <v>156</v>
      </c>
      <c r="E318" s="250" t="s">
        <v>1</v>
      </c>
      <c r="F318" s="251" t="s">
        <v>364</v>
      </c>
      <c r="G318" s="248"/>
      <c r="H318" s="252">
        <v>27</v>
      </c>
      <c r="I318" s="253"/>
      <c r="J318" s="248"/>
      <c r="K318" s="248"/>
      <c r="L318" s="254"/>
      <c r="M318" s="255"/>
      <c r="N318" s="256"/>
      <c r="O318" s="256"/>
      <c r="P318" s="256"/>
      <c r="Q318" s="256"/>
      <c r="R318" s="256"/>
      <c r="S318" s="256"/>
      <c r="T318" s="257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58" t="s">
        <v>156</v>
      </c>
      <c r="AU318" s="258" t="s">
        <v>85</v>
      </c>
      <c r="AV318" s="13" t="s">
        <v>85</v>
      </c>
      <c r="AW318" s="13" t="s">
        <v>32</v>
      </c>
      <c r="AX318" s="13" t="s">
        <v>75</v>
      </c>
      <c r="AY318" s="258" t="s">
        <v>147</v>
      </c>
    </row>
    <row r="319" s="13" customFormat="1">
      <c r="A319" s="13"/>
      <c r="B319" s="247"/>
      <c r="C319" s="248"/>
      <c r="D319" s="249" t="s">
        <v>156</v>
      </c>
      <c r="E319" s="250" t="s">
        <v>1</v>
      </c>
      <c r="F319" s="251" t="s">
        <v>365</v>
      </c>
      <c r="G319" s="248"/>
      <c r="H319" s="252">
        <v>10.800000000000001</v>
      </c>
      <c r="I319" s="253"/>
      <c r="J319" s="248"/>
      <c r="K319" s="248"/>
      <c r="L319" s="254"/>
      <c r="M319" s="255"/>
      <c r="N319" s="256"/>
      <c r="O319" s="256"/>
      <c r="P319" s="256"/>
      <c r="Q319" s="256"/>
      <c r="R319" s="256"/>
      <c r="S319" s="256"/>
      <c r="T319" s="257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8" t="s">
        <v>156</v>
      </c>
      <c r="AU319" s="258" t="s">
        <v>85</v>
      </c>
      <c r="AV319" s="13" t="s">
        <v>85</v>
      </c>
      <c r="AW319" s="13" t="s">
        <v>32</v>
      </c>
      <c r="AX319" s="13" t="s">
        <v>75</v>
      </c>
      <c r="AY319" s="258" t="s">
        <v>147</v>
      </c>
    </row>
    <row r="320" s="13" customFormat="1">
      <c r="A320" s="13"/>
      <c r="B320" s="247"/>
      <c r="C320" s="248"/>
      <c r="D320" s="249" t="s">
        <v>156</v>
      </c>
      <c r="E320" s="250" t="s">
        <v>1</v>
      </c>
      <c r="F320" s="251" t="s">
        <v>366</v>
      </c>
      <c r="G320" s="248"/>
      <c r="H320" s="252">
        <v>7.2359999999999998</v>
      </c>
      <c r="I320" s="253"/>
      <c r="J320" s="248"/>
      <c r="K320" s="248"/>
      <c r="L320" s="254"/>
      <c r="M320" s="255"/>
      <c r="N320" s="256"/>
      <c r="O320" s="256"/>
      <c r="P320" s="256"/>
      <c r="Q320" s="256"/>
      <c r="R320" s="256"/>
      <c r="S320" s="256"/>
      <c r="T320" s="257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8" t="s">
        <v>156</v>
      </c>
      <c r="AU320" s="258" t="s">
        <v>85</v>
      </c>
      <c r="AV320" s="13" t="s">
        <v>85</v>
      </c>
      <c r="AW320" s="13" t="s">
        <v>32</v>
      </c>
      <c r="AX320" s="13" t="s">
        <v>75</v>
      </c>
      <c r="AY320" s="258" t="s">
        <v>147</v>
      </c>
    </row>
    <row r="321" s="13" customFormat="1">
      <c r="A321" s="13"/>
      <c r="B321" s="247"/>
      <c r="C321" s="248"/>
      <c r="D321" s="249" t="s">
        <v>156</v>
      </c>
      <c r="E321" s="250" t="s">
        <v>1</v>
      </c>
      <c r="F321" s="251" t="s">
        <v>367</v>
      </c>
      <c r="G321" s="248"/>
      <c r="H321" s="252">
        <v>21.600000000000001</v>
      </c>
      <c r="I321" s="253"/>
      <c r="J321" s="248"/>
      <c r="K321" s="248"/>
      <c r="L321" s="254"/>
      <c r="M321" s="255"/>
      <c r="N321" s="256"/>
      <c r="O321" s="256"/>
      <c r="P321" s="256"/>
      <c r="Q321" s="256"/>
      <c r="R321" s="256"/>
      <c r="S321" s="256"/>
      <c r="T321" s="257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8" t="s">
        <v>156</v>
      </c>
      <c r="AU321" s="258" t="s">
        <v>85</v>
      </c>
      <c r="AV321" s="13" t="s">
        <v>85</v>
      </c>
      <c r="AW321" s="13" t="s">
        <v>32</v>
      </c>
      <c r="AX321" s="13" t="s">
        <v>75</v>
      </c>
      <c r="AY321" s="258" t="s">
        <v>147</v>
      </c>
    </row>
    <row r="322" s="14" customFormat="1">
      <c r="A322" s="14"/>
      <c r="B322" s="259"/>
      <c r="C322" s="260"/>
      <c r="D322" s="249" t="s">
        <v>156</v>
      </c>
      <c r="E322" s="261" t="s">
        <v>1</v>
      </c>
      <c r="F322" s="262" t="s">
        <v>159</v>
      </c>
      <c r="G322" s="260"/>
      <c r="H322" s="263">
        <v>66.635999999999996</v>
      </c>
      <c r="I322" s="264"/>
      <c r="J322" s="260"/>
      <c r="K322" s="260"/>
      <c r="L322" s="265"/>
      <c r="M322" s="266"/>
      <c r="N322" s="267"/>
      <c r="O322" s="267"/>
      <c r="P322" s="267"/>
      <c r="Q322" s="267"/>
      <c r="R322" s="267"/>
      <c r="S322" s="267"/>
      <c r="T322" s="268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69" t="s">
        <v>156</v>
      </c>
      <c r="AU322" s="269" t="s">
        <v>85</v>
      </c>
      <c r="AV322" s="14" t="s">
        <v>154</v>
      </c>
      <c r="AW322" s="14" t="s">
        <v>32</v>
      </c>
      <c r="AX322" s="14" t="s">
        <v>83</v>
      </c>
      <c r="AY322" s="269" t="s">
        <v>147</v>
      </c>
    </row>
    <row r="323" s="2" customFormat="1" ht="14.4" customHeight="1">
      <c r="A323" s="39"/>
      <c r="B323" s="40"/>
      <c r="C323" s="234" t="s">
        <v>459</v>
      </c>
      <c r="D323" s="234" t="s">
        <v>149</v>
      </c>
      <c r="E323" s="235" t="s">
        <v>460</v>
      </c>
      <c r="F323" s="236" t="s">
        <v>461</v>
      </c>
      <c r="G323" s="237" t="s">
        <v>184</v>
      </c>
      <c r="H323" s="238">
        <v>1.6000000000000001</v>
      </c>
      <c r="I323" s="239"/>
      <c r="J323" s="240">
        <f>ROUND(I323*H323,2)</f>
        <v>0</v>
      </c>
      <c r="K323" s="236" t="s">
        <v>153</v>
      </c>
      <c r="L323" s="45"/>
      <c r="M323" s="241" t="s">
        <v>1</v>
      </c>
      <c r="N323" s="242" t="s">
        <v>40</v>
      </c>
      <c r="O323" s="92"/>
      <c r="P323" s="243">
        <f>O323*H323</f>
        <v>0</v>
      </c>
      <c r="Q323" s="243">
        <v>0</v>
      </c>
      <c r="R323" s="243">
        <f>Q323*H323</f>
        <v>0</v>
      </c>
      <c r="S323" s="243">
        <v>0.075999999999999998</v>
      </c>
      <c r="T323" s="244">
        <f>S323*H323</f>
        <v>0.1216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45" t="s">
        <v>154</v>
      </c>
      <c r="AT323" s="245" t="s">
        <v>149</v>
      </c>
      <c r="AU323" s="245" t="s">
        <v>85</v>
      </c>
      <c r="AY323" s="18" t="s">
        <v>147</v>
      </c>
      <c r="BE323" s="246">
        <f>IF(N323="základní",J323,0)</f>
        <v>0</v>
      </c>
      <c r="BF323" s="246">
        <f>IF(N323="snížená",J323,0)</f>
        <v>0</v>
      </c>
      <c r="BG323" s="246">
        <f>IF(N323="zákl. přenesená",J323,0)</f>
        <v>0</v>
      </c>
      <c r="BH323" s="246">
        <f>IF(N323="sníž. přenesená",J323,0)</f>
        <v>0</v>
      </c>
      <c r="BI323" s="246">
        <f>IF(N323="nulová",J323,0)</f>
        <v>0</v>
      </c>
      <c r="BJ323" s="18" t="s">
        <v>83</v>
      </c>
      <c r="BK323" s="246">
        <f>ROUND(I323*H323,2)</f>
        <v>0</v>
      </c>
      <c r="BL323" s="18" t="s">
        <v>154</v>
      </c>
      <c r="BM323" s="245" t="s">
        <v>462</v>
      </c>
    </row>
    <row r="324" s="13" customFormat="1">
      <c r="A324" s="13"/>
      <c r="B324" s="247"/>
      <c r="C324" s="248"/>
      <c r="D324" s="249" t="s">
        <v>156</v>
      </c>
      <c r="E324" s="250" t="s">
        <v>1</v>
      </c>
      <c r="F324" s="251" t="s">
        <v>370</v>
      </c>
      <c r="G324" s="248"/>
      <c r="H324" s="252">
        <v>1.6000000000000001</v>
      </c>
      <c r="I324" s="253"/>
      <c r="J324" s="248"/>
      <c r="K324" s="248"/>
      <c r="L324" s="254"/>
      <c r="M324" s="255"/>
      <c r="N324" s="256"/>
      <c r="O324" s="256"/>
      <c r="P324" s="256"/>
      <c r="Q324" s="256"/>
      <c r="R324" s="256"/>
      <c r="S324" s="256"/>
      <c r="T324" s="257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8" t="s">
        <v>156</v>
      </c>
      <c r="AU324" s="258" t="s">
        <v>85</v>
      </c>
      <c r="AV324" s="13" t="s">
        <v>85</v>
      </c>
      <c r="AW324" s="13" t="s">
        <v>32</v>
      </c>
      <c r="AX324" s="13" t="s">
        <v>83</v>
      </c>
      <c r="AY324" s="258" t="s">
        <v>147</v>
      </c>
    </row>
    <row r="325" s="2" customFormat="1" ht="14.4" customHeight="1">
      <c r="A325" s="39"/>
      <c r="B325" s="40"/>
      <c r="C325" s="234" t="s">
        <v>463</v>
      </c>
      <c r="D325" s="234" t="s">
        <v>149</v>
      </c>
      <c r="E325" s="235" t="s">
        <v>464</v>
      </c>
      <c r="F325" s="236" t="s">
        <v>465</v>
      </c>
      <c r="G325" s="237" t="s">
        <v>184</v>
      </c>
      <c r="H325" s="238">
        <v>4.9349999999999996</v>
      </c>
      <c r="I325" s="239"/>
      <c r="J325" s="240">
        <f>ROUND(I325*H325,2)</f>
        <v>0</v>
      </c>
      <c r="K325" s="236" t="s">
        <v>153</v>
      </c>
      <c r="L325" s="45"/>
      <c r="M325" s="241" t="s">
        <v>1</v>
      </c>
      <c r="N325" s="242" t="s">
        <v>40</v>
      </c>
      <c r="O325" s="92"/>
      <c r="P325" s="243">
        <f>O325*H325</f>
        <v>0</v>
      </c>
      <c r="Q325" s="243">
        <v>0</v>
      </c>
      <c r="R325" s="243">
        <f>Q325*H325</f>
        <v>0</v>
      </c>
      <c r="S325" s="243">
        <v>0.063</v>
      </c>
      <c r="T325" s="244">
        <f>S325*H325</f>
        <v>0.31090499999999999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45" t="s">
        <v>154</v>
      </c>
      <c r="AT325" s="245" t="s">
        <v>149</v>
      </c>
      <c r="AU325" s="245" t="s">
        <v>85</v>
      </c>
      <c r="AY325" s="18" t="s">
        <v>147</v>
      </c>
      <c r="BE325" s="246">
        <f>IF(N325="základní",J325,0)</f>
        <v>0</v>
      </c>
      <c r="BF325" s="246">
        <f>IF(N325="snížená",J325,0)</f>
        <v>0</v>
      </c>
      <c r="BG325" s="246">
        <f>IF(N325="zákl. přenesená",J325,0)</f>
        <v>0</v>
      </c>
      <c r="BH325" s="246">
        <f>IF(N325="sníž. přenesená",J325,0)</f>
        <v>0</v>
      </c>
      <c r="BI325" s="246">
        <f>IF(N325="nulová",J325,0)</f>
        <v>0</v>
      </c>
      <c r="BJ325" s="18" t="s">
        <v>83</v>
      </c>
      <c r="BK325" s="246">
        <f>ROUND(I325*H325,2)</f>
        <v>0</v>
      </c>
      <c r="BL325" s="18" t="s">
        <v>154</v>
      </c>
      <c r="BM325" s="245" t="s">
        <v>466</v>
      </c>
    </row>
    <row r="326" s="13" customFormat="1">
      <c r="A326" s="13"/>
      <c r="B326" s="247"/>
      <c r="C326" s="248"/>
      <c r="D326" s="249" t="s">
        <v>156</v>
      </c>
      <c r="E326" s="250" t="s">
        <v>1</v>
      </c>
      <c r="F326" s="251" t="s">
        <v>467</v>
      </c>
      <c r="G326" s="248"/>
      <c r="H326" s="252">
        <v>4.9349999999999996</v>
      </c>
      <c r="I326" s="253"/>
      <c r="J326" s="248"/>
      <c r="K326" s="248"/>
      <c r="L326" s="254"/>
      <c r="M326" s="255"/>
      <c r="N326" s="256"/>
      <c r="O326" s="256"/>
      <c r="P326" s="256"/>
      <c r="Q326" s="256"/>
      <c r="R326" s="256"/>
      <c r="S326" s="256"/>
      <c r="T326" s="257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8" t="s">
        <v>156</v>
      </c>
      <c r="AU326" s="258" t="s">
        <v>85</v>
      </c>
      <c r="AV326" s="13" t="s">
        <v>85</v>
      </c>
      <c r="AW326" s="13" t="s">
        <v>32</v>
      </c>
      <c r="AX326" s="13" t="s">
        <v>83</v>
      </c>
      <c r="AY326" s="258" t="s">
        <v>147</v>
      </c>
    </row>
    <row r="327" s="2" customFormat="1" ht="24.15" customHeight="1">
      <c r="A327" s="39"/>
      <c r="B327" s="40"/>
      <c r="C327" s="234" t="s">
        <v>468</v>
      </c>
      <c r="D327" s="234" t="s">
        <v>149</v>
      </c>
      <c r="E327" s="235" t="s">
        <v>469</v>
      </c>
      <c r="F327" s="236" t="s">
        <v>470</v>
      </c>
      <c r="G327" s="237" t="s">
        <v>189</v>
      </c>
      <c r="H327" s="238">
        <v>2</v>
      </c>
      <c r="I327" s="239"/>
      <c r="J327" s="240">
        <f>ROUND(I327*H327,2)</f>
        <v>0</v>
      </c>
      <c r="K327" s="236" t="s">
        <v>153</v>
      </c>
      <c r="L327" s="45"/>
      <c r="M327" s="241" t="s">
        <v>1</v>
      </c>
      <c r="N327" s="242" t="s">
        <v>40</v>
      </c>
      <c r="O327" s="92"/>
      <c r="P327" s="243">
        <f>O327*H327</f>
        <v>0</v>
      </c>
      <c r="Q327" s="243">
        <v>0</v>
      </c>
      <c r="R327" s="243">
        <f>Q327*H327</f>
        <v>0</v>
      </c>
      <c r="S327" s="243">
        <v>0.0030000000000000001</v>
      </c>
      <c r="T327" s="244">
        <f>S327*H327</f>
        <v>0.0060000000000000001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45" t="s">
        <v>154</v>
      </c>
      <c r="AT327" s="245" t="s">
        <v>149</v>
      </c>
      <c r="AU327" s="245" t="s">
        <v>85</v>
      </c>
      <c r="AY327" s="18" t="s">
        <v>147</v>
      </c>
      <c r="BE327" s="246">
        <f>IF(N327="základní",J327,0)</f>
        <v>0</v>
      </c>
      <c r="BF327" s="246">
        <f>IF(N327="snížená",J327,0)</f>
        <v>0</v>
      </c>
      <c r="BG327" s="246">
        <f>IF(N327="zákl. přenesená",J327,0)</f>
        <v>0</v>
      </c>
      <c r="BH327" s="246">
        <f>IF(N327="sníž. přenesená",J327,0)</f>
        <v>0</v>
      </c>
      <c r="BI327" s="246">
        <f>IF(N327="nulová",J327,0)</f>
        <v>0</v>
      </c>
      <c r="BJ327" s="18" t="s">
        <v>83</v>
      </c>
      <c r="BK327" s="246">
        <f>ROUND(I327*H327,2)</f>
        <v>0</v>
      </c>
      <c r="BL327" s="18" t="s">
        <v>154</v>
      </c>
      <c r="BM327" s="245" t="s">
        <v>471</v>
      </c>
    </row>
    <row r="328" s="2" customFormat="1" ht="24.15" customHeight="1">
      <c r="A328" s="39"/>
      <c r="B328" s="40"/>
      <c r="C328" s="234" t="s">
        <v>472</v>
      </c>
      <c r="D328" s="234" t="s">
        <v>149</v>
      </c>
      <c r="E328" s="235" t="s">
        <v>473</v>
      </c>
      <c r="F328" s="236" t="s">
        <v>474</v>
      </c>
      <c r="G328" s="237" t="s">
        <v>385</v>
      </c>
      <c r="H328" s="238">
        <v>18</v>
      </c>
      <c r="I328" s="239"/>
      <c r="J328" s="240">
        <f>ROUND(I328*H328,2)</f>
        <v>0</v>
      </c>
      <c r="K328" s="236" t="s">
        <v>153</v>
      </c>
      <c r="L328" s="45"/>
      <c r="M328" s="241" t="s">
        <v>1</v>
      </c>
      <c r="N328" s="242" t="s">
        <v>40</v>
      </c>
      <c r="O328" s="92"/>
      <c r="P328" s="243">
        <f>O328*H328</f>
        <v>0</v>
      </c>
      <c r="Q328" s="243">
        <v>0</v>
      </c>
      <c r="R328" s="243">
        <f>Q328*H328</f>
        <v>0</v>
      </c>
      <c r="S328" s="243">
        <v>0.019</v>
      </c>
      <c r="T328" s="244">
        <f>S328*H328</f>
        <v>0.34199999999999997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45" t="s">
        <v>154</v>
      </c>
      <c r="AT328" s="245" t="s">
        <v>149</v>
      </c>
      <c r="AU328" s="245" t="s">
        <v>85</v>
      </c>
      <c r="AY328" s="18" t="s">
        <v>147</v>
      </c>
      <c r="BE328" s="246">
        <f>IF(N328="základní",J328,0)</f>
        <v>0</v>
      </c>
      <c r="BF328" s="246">
        <f>IF(N328="snížená",J328,0)</f>
        <v>0</v>
      </c>
      <c r="BG328" s="246">
        <f>IF(N328="zákl. přenesená",J328,0)</f>
        <v>0</v>
      </c>
      <c r="BH328" s="246">
        <f>IF(N328="sníž. přenesená",J328,0)</f>
        <v>0</v>
      </c>
      <c r="BI328" s="246">
        <f>IF(N328="nulová",J328,0)</f>
        <v>0</v>
      </c>
      <c r="BJ328" s="18" t="s">
        <v>83</v>
      </c>
      <c r="BK328" s="246">
        <f>ROUND(I328*H328,2)</f>
        <v>0</v>
      </c>
      <c r="BL328" s="18" t="s">
        <v>154</v>
      </c>
      <c r="BM328" s="245" t="s">
        <v>475</v>
      </c>
    </row>
    <row r="329" s="13" customFormat="1">
      <c r="A329" s="13"/>
      <c r="B329" s="247"/>
      <c r="C329" s="248"/>
      <c r="D329" s="249" t="s">
        <v>156</v>
      </c>
      <c r="E329" s="250" t="s">
        <v>1</v>
      </c>
      <c r="F329" s="251" t="s">
        <v>476</v>
      </c>
      <c r="G329" s="248"/>
      <c r="H329" s="252">
        <v>18</v>
      </c>
      <c r="I329" s="253"/>
      <c r="J329" s="248"/>
      <c r="K329" s="248"/>
      <c r="L329" s="254"/>
      <c r="M329" s="255"/>
      <c r="N329" s="256"/>
      <c r="O329" s="256"/>
      <c r="P329" s="256"/>
      <c r="Q329" s="256"/>
      <c r="R329" s="256"/>
      <c r="S329" s="256"/>
      <c r="T329" s="257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8" t="s">
        <v>156</v>
      </c>
      <c r="AU329" s="258" t="s">
        <v>85</v>
      </c>
      <c r="AV329" s="13" t="s">
        <v>85</v>
      </c>
      <c r="AW329" s="13" t="s">
        <v>32</v>
      </c>
      <c r="AX329" s="13" t="s">
        <v>83</v>
      </c>
      <c r="AY329" s="258" t="s">
        <v>147</v>
      </c>
    </row>
    <row r="330" s="2" customFormat="1" ht="24.15" customHeight="1">
      <c r="A330" s="39"/>
      <c r="B330" s="40"/>
      <c r="C330" s="234" t="s">
        <v>320</v>
      </c>
      <c r="D330" s="234" t="s">
        <v>149</v>
      </c>
      <c r="E330" s="235" t="s">
        <v>477</v>
      </c>
      <c r="F330" s="236" t="s">
        <v>478</v>
      </c>
      <c r="G330" s="237" t="s">
        <v>385</v>
      </c>
      <c r="H330" s="238">
        <v>2</v>
      </c>
      <c r="I330" s="239"/>
      <c r="J330" s="240">
        <f>ROUND(I330*H330,2)</f>
        <v>0</v>
      </c>
      <c r="K330" s="236" t="s">
        <v>153</v>
      </c>
      <c r="L330" s="45"/>
      <c r="M330" s="241" t="s">
        <v>1</v>
      </c>
      <c r="N330" s="242" t="s">
        <v>40</v>
      </c>
      <c r="O330" s="92"/>
      <c r="P330" s="243">
        <f>O330*H330</f>
        <v>0</v>
      </c>
      <c r="Q330" s="243">
        <v>0</v>
      </c>
      <c r="R330" s="243">
        <f>Q330*H330</f>
        <v>0</v>
      </c>
      <c r="S330" s="243">
        <v>0.042000000000000003</v>
      </c>
      <c r="T330" s="244">
        <f>S330*H330</f>
        <v>0.084000000000000005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45" t="s">
        <v>154</v>
      </c>
      <c r="AT330" s="245" t="s">
        <v>149</v>
      </c>
      <c r="AU330" s="245" t="s">
        <v>85</v>
      </c>
      <c r="AY330" s="18" t="s">
        <v>147</v>
      </c>
      <c r="BE330" s="246">
        <f>IF(N330="základní",J330,0)</f>
        <v>0</v>
      </c>
      <c r="BF330" s="246">
        <f>IF(N330="snížená",J330,0)</f>
        <v>0</v>
      </c>
      <c r="BG330" s="246">
        <f>IF(N330="zákl. přenesená",J330,0)</f>
        <v>0</v>
      </c>
      <c r="BH330" s="246">
        <f>IF(N330="sníž. přenesená",J330,0)</f>
        <v>0</v>
      </c>
      <c r="BI330" s="246">
        <f>IF(N330="nulová",J330,0)</f>
        <v>0</v>
      </c>
      <c r="BJ330" s="18" t="s">
        <v>83</v>
      </c>
      <c r="BK330" s="246">
        <f>ROUND(I330*H330,2)</f>
        <v>0</v>
      </c>
      <c r="BL330" s="18" t="s">
        <v>154</v>
      </c>
      <c r="BM330" s="245" t="s">
        <v>479</v>
      </c>
    </row>
    <row r="331" s="2" customFormat="1" ht="24.15" customHeight="1">
      <c r="A331" s="39"/>
      <c r="B331" s="40"/>
      <c r="C331" s="234" t="s">
        <v>480</v>
      </c>
      <c r="D331" s="234" t="s">
        <v>149</v>
      </c>
      <c r="E331" s="235" t="s">
        <v>481</v>
      </c>
      <c r="F331" s="236" t="s">
        <v>482</v>
      </c>
      <c r="G331" s="237" t="s">
        <v>184</v>
      </c>
      <c r="H331" s="238">
        <v>650</v>
      </c>
      <c r="I331" s="239"/>
      <c r="J331" s="240">
        <f>ROUND(I331*H331,2)</f>
        <v>0</v>
      </c>
      <c r="K331" s="236" t="s">
        <v>153</v>
      </c>
      <c r="L331" s="45"/>
      <c r="M331" s="241" t="s">
        <v>1</v>
      </c>
      <c r="N331" s="242" t="s">
        <v>40</v>
      </c>
      <c r="O331" s="92"/>
      <c r="P331" s="243">
        <f>O331*H331</f>
        <v>0</v>
      </c>
      <c r="Q331" s="243">
        <v>0</v>
      </c>
      <c r="R331" s="243">
        <f>Q331*H331</f>
        <v>0</v>
      </c>
      <c r="S331" s="243">
        <v>0.01</v>
      </c>
      <c r="T331" s="244">
        <f>S331*H331</f>
        <v>6.5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45" t="s">
        <v>154</v>
      </c>
      <c r="AT331" s="245" t="s">
        <v>149</v>
      </c>
      <c r="AU331" s="245" t="s">
        <v>85</v>
      </c>
      <c r="AY331" s="18" t="s">
        <v>147</v>
      </c>
      <c r="BE331" s="246">
        <f>IF(N331="základní",J331,0)</f>
        <v>0</v>
      </c>
      <c r="BF331" s="246">
        <f>IF(N331="snížená",J331,0)</f>
        <v>0</v>
      </c>
      <c r="BG331" s="246">
        <f>IF(N331="zákl. přenesená",J331,0)</f>
        <v>0</v>
      </c>
      <c r="BH331" s="246">
        <f>IF(N331="sníž. přenesená",J331,0)</f>
        <v>0</v>
      </c>
      <c r="BI331" s="246">
        <f>IF(N331="nulová",J331,0)</f>
        <v>0</v>
      </c>
      <c r="BJ331" s="18" t="s">
        <v>83</v>
      </c>
      <c r="BK331" s="246">
        <f>ROUND(I331*H331,2)</f>
        <v>0</v>
      </c>
      <c r="BL331" s="18" t="s">
        <v>154</v>
      </c>
      <c r="BM331" s="245" t="s">
        <v>483</v>
      </c>
    </row>
    <row r="332" s="2" customFormat="1" ht="24.15" customHeight="1">
      <c r="A332" s="39"/>
      <c r="B332" s="40"/>
      <c r="C332" s="234" t="s">
        <v>484</v>
      </c>
      <c r="D332" s="234" t="s">
        <v>149</v>
      </c>
      <c r="E332" s="235" t="s">
        <v>485</v>
      </c>
      <c r="F332" s="236" t="s">
        <v>486</v>
      </c>
      <c r="G332" s="237" t="s">
        <v>184</v>
      </c>
      <c r="H332" s="238">
        <v>2660</v>
      </c>
      <c r="I332" s="239"/>
      <c r="J332" s="240">
        <f>ROUND(I332*H332,2)</f>
        <v>0</v>
      </c>
      <c r="K332" s="236" t="s">
        <v>153</v>
      </c>
      <c r="L332" s="45"/>
      <c r="M332" s="241" t="s">
        <v>1</v>
      </c>
      <c r="N332" s="242" t="s">
        <v>40</v>
      </c>
      <c r="O332" s="92"/>
      <c r="P332" s="243">
        <f>O332*H332</f>
        <v>0</v>
      </c>
      <c r="Q332" s="243">
        <v>0</v>
      </c>
      <c r="R332" s="243">
        <f>Q332*H332</f>
        <v>0</v>
      </c>
      <c r="S332" s="243">
        <v>0.02</v>
      </c>
      <c r="T332" s="244">
        <f>S332*H332</f>
        <v>53.200000000000003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45" t="s">
        <v>154</v>
      </c>
      <c r="AT332" s="245" t="s">
        <v>149</v>
      </c>
      <c r="AU332" s="245" t="s">
        <v>85</v>
      </c>
      <c r="AY332" s="18" t="s">
        <v>147</v>
      </c>
      <c r="BE332" s="246">
        <f>IF(N332="základní",J332,0)</f>
        <v>0</v>
      </c>
      <c r="BF332" s="246">
        <f>IF(N332="snížená",J332,0)</f>
        <v>0</v>
      </c>
      <c r="BG332" s="246">
        <f>IF(N332="zákl. přenesená",J332,0)</f>
        <v>0</v>
      </c>
      <c r="BH332" s="246">
        <f>IF(N332="sníž. přenesená",J332,0)</f>
        <v>0</v>
      </c>
      <c r="BI332" s="246">
        <f>IF(N332="nulová",J332,0)</f>
        <v>0</v>
      </c>
      <c r="BJ332" s="18" t="s">
        <v>83</v>
      </c>
      <c r="BK332" s="246">
        <f>ROUND(I332*H332,2)</f>
        <v>0</v>
      </c>
      <c r="BL332" s="18" t="s">
        <v>154</v>
      </c>
      <c r="BM332" s="245" t="s">
        <v>487</v>
      </c>
    </row>
    <row r="333" s="13" customFormat="1">
      <c r="A333" s="13"/>
      <c r="B333" s="247"/>
      <c r="C333" s="248"/>
      <c r="D333" s="249" t="s">
        <v>156</v>
      </c>
      <c r="E333" s="250" t="s">
        <v>1</v>
      </c>
      <c r="F333" s="251" t="s">
        <v>488</v>
      </c>
      <c r="G333" s="248"/>
      <c r="H333" s="252">
        <v>2660</v>
      </c>
      <c r="I333" s="253"/>
      <c r="J333" s="248"/>
      <c r="K333" s="248"/>
      <c r="L333" s="254"/>
      <c r="M333" s="255"/>
      <c r="N333" s="256"/>
      <c r="O333" s="256"/>
      <c r="P333" s="256"/>
      <c r="Q333" s="256"/>
      <c r="R333" s="256"/>
      <c r="S333" s="256"/>
      <c r="T333" s="257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8" t="s">
        <v>156</v>
      </c>
      <c r="AU333" s="258" t="s">
        <v>85</v>
      </c>
      <c r="AV333" s="13" t="s">
        <v>85</v>
      </c>
      <c r="AW333" s="13" t="s">
        <v>32</v>
      </c>
      <c r="AX333" s="13" t="s">
        <v>83</v>
      </c>
      <c r="AY333" s="258" t="s">
        <v>147</v>
      </c>
    </row>
    <row r="334" s="2" customFormat="1" ht="37.8" customHeight="1">
      <c r="A334" s="39"/>
      <c r="B334" s="40"/>
      <c r="C334" s="234" t="s">
        <v>489</v>
      </c>
      <c r="D334" s="234" t="s">
        <v>149</v>
      </c>
      <c r="E334" s="235" t="s">
        <v>490</v>
      </c>
      <c r="F334" s="236" t="s">
        <v>491</v>
      </c>
      <c r="G334" s="237" t="s">
        <v>184</v>
      </c>
      <c r="H334" s="238">
        <v>60</v>
      </c>
      <c r="I334" s="239"/>
      <c r="J334" s="240">
        <f>ROUND(I334*H334,2)</f>
        <v>0</v>
      </c>
      <c r="K334" s="236" t="s">
        <v>153</v>
      </c>
      <c r="L334" s="45"/>
      <c r="M334" s="241" t="s">
        <v>1</v>
      </c>
      <c r="N334" s="242" t="s">
        <v>40</v>
      </c>
      <c r="O334" s="92"/>
      <c r="P334" s="243">
        <f>O334*H334</f>
        <v>0</v>
      </c>
      <c r="Q334" s="243">
        <v>0</v>
      </c>
      <c r="R334" s="243">
        <f>Q334*H334</f>
        <v>0</v>
      </c>
      <c r="S334" s="243">
        <v>0.058999999999999997</v>
      </c>
      <c r="T334" s="244">
        <f>S334*H334</f>
        <v>3.54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45" t="s">
        <v>154</v>
      </c>
      <c r="AT334" s="245" t="s">
        <v>149</v>
      </c>
      <c r="AU334" s="245" t="s">
        <v>85</v>
      </c>
      <c r="AY334" s="18" t="s">
        <v>147</v>
      </c>
      <c r="BE334" s="246">
        <f>IF(N334="základní",J334,0)</f>
        <v>0</v>
      </c>
      <c r="BF334" s="246">
        <f>IF(N334="snížená",J334,0)</f>
        <v>0</v>
      </c>
      <c r="BG334" s="246">
        <f>IF(N334="zákl. přenesená",J334,0)</f>
        <v>0</v>
      </c>
      <c r="BH334" s="246">
        <f>IF(N334="sníž. přenesená",J334,0)</f>
        <v>0</v>
      </c>
      <c r="BI334" s="246">
        <f>IF(N334="nulová",J334,0)</f>
        <v>0</v>
      </c>
      <c r="BJ334" s="18" t="s">
        <v>83</v>
      </c>
      <c r="BK334" s="246">
        <f>ROUND(I334*H334,2)</f>
        <v>0</v>
      </c>
      <c r="BL334" s="18" t="s">
        <v>154</v>
      </c>
      <c r="BM334" s="245" t="s">
        <v>492</v>
      </c>
    </row>
    <row r="335" s="16" customFormat="1">
      <c r="A335" s="16"/>
      <c r="B335" s="291"/>
      <c r="C335" s="292"/>
      <c r="D335" s="249" t="s">
        <v>156</v>
      </c>
      <c r="E335" s="293" t="s">
        <v>1</v>
      </c>
      <c r="F335" s="294" t="s">
        <v>493</v>
      </c>
      <c r="G335" s="292"/>
      <c r="H335" s="293" t="s">
        <v>1</v>
      </c>
      <c r="I335" s="295"/>
      <c r="J335" s="292"/>
      <c r="K335" s="292"/>
      <c r="L335" s="296"/>
      <c r="M335" s="297"/>
      <c r="N335" s="298"/>
      <c r="O335" s="298"/>
      <c r="P335" s="298"/>
      <c r="Q335" s="298"/>
      <c r="R335" s="298"/>
      <c r="S335" s="298"/>
      <c r="T335" s="299"/>
      <c r="U335" s="16"/>
      <c r="V335" s="16"/>
      <c r="W335" s="16"/>
      <c r="X335" s="16"/>
      <c r="Y335" s="16"/>
      <c r="Z335" s="16"/>
      <c r="AA335" s="16"/>
      <c r="AB335" s="16"/>
      <c r="AC335" s="16"/>
      <c r="AD335" s="16"/>
      <c r="AE335" s="16"/>
      <c r="AT335" s="300" t="s">
        <v>156</v>
      </c>
      <c r="AU335" s="300" t="s">
        <v>85</v>
      </c>
      <c r="AV335" s="16" t="s">
        <v>83</v>
      </c>
      <c r="AW335" s="16" t="s">
        <v>32</v>
      </c>
      <c r="AX335" s="16" t="s">
        <v>75</v>
      </c>
      <c r="AY335" s="300" t="s">
        <v>147</v>
      </c>
    </row>
    <row r="336" s="13" customFormat="1">
      <c r="A336" s="13"/>
      <c r="B336" s="247"/>
      <c r="C336" s="248"/>
      <c r="D336" s="249" t="s">
        <v>156</v>
      </c>
      <c r="E336" s="250" t="s">
        <v>1</v>
      </c>
      <c r="F336" s="251" t="s">
        <v>320</v>
      </c>
      <c r="G336" s="248"/>
      <c r="H336" s="252">
        <v>60</v>
      </c>
      <c r="I336" s="253"/>
      <c r="J336" s="248"/>
      <c r="K336" s="248"/>
      <c r="L336" s="254"/>
      <c r="M336" s="255"/>
      <c r="N336" s="256"/>
      <c r="O336" s="256"/>
      <c r="P336" s="256"/>
      <c r="Q336" s="256"/>
      <c r="R336" s="256"/>
      <c r="S336" s="256"/>
      <c r="T336" s="257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58" t="s">
        <v>156</v>
      </c>
      <c r="AU336" s="258" t="s">
        <v>85</v>
      </c>
      <c r="AV336" s="13" t="s">
        <v>85</v>
      </c>
      <c r="AW336" s="13" t="s">
        <v>32</v>
      </c>
      <c r="AX336" s="13" t="s">
        <v>75</v>
      </c>
      <c r="AY336" s="258" t="s">
        <v>147</v>
      </c>
    </row>
    <row r="337" s="14" customFormat="1">
      <c r="A337" s="14"/>
      <c r="B337" s="259"/>
      <c r="C337" s="260"/>
      <c r="D337" s="249" t="s">
        <v>156</v>
      </c>
      <c r="E337" s="261" t="s">
        <v>1</v>
      </c>
      <c r="F337" s="262" t="s">
        <v>159</v>
      </c>
      <c r="G337" s="260"/>
      <c r="H337" s="263">
        <v>60</v>
      </c>
      <c r="I337" s="264"/>
      <c r="J337" s="260"/>
      <c r="K337" s="260"/>
      <c r="L337" s="265"/>
      <c r="M337" s="266"/>
      <c r="N337" s="267"/>
      <c r="O337" s="267"/>
      <c r="P337" s="267"/>
      <c r="Q337" s="267"/>
      <c r="R337" s="267"/>
      <c r="S337" s="267"/>
      <c r="T337" s="268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9" t="s">
        <v>156</v>
      </c>
      <c r="AU337" s="269" t="s">
        <v>85</v>
      </c>
      <c r="AV337" s="14" t="s">
        <v>154</v>
      </c>
      <c r="AW337" s="14" t="s">
        <v>32</v>
      </c>
      <c r="AX337" s="14" t="s">
        <v>83</v>
      </c>
      <c r="AY337" s="269" t="s">
        <v>147</v>
      </c>
    </row>
    <row r="338" s="2" customFormat="1" ht="24.15" customHeight="1">
      <c r="A338" s="39"/>
      <c r="B338" s="40"/>
      <c r="C338" s="234" t="s">
        <v>494</v>
      </c>
      <c r="D338" s="234" t="s">
        <v>149</v>
      </c>
      <c r="E338" s="235" t="s">
        <v>495</v>
      </c>
      <c r="F338" s="236" t="s">
        <v>496</v>
      </c>
      <c r="G338" s="237" t="s">
        <v>184</v>
      </c>
      <c r="H338" s="238">
        <v>130</v>
      </c>
      <c r="I338" s="239"/>
      <c r="J338" s="240">
        <f>ROUND(I338*H338,2)</f>
        <v>0</v>
      </c>
      <c r="K338" s="236" t="s">
        <v>153</v>
      </c>
      <c r="L338" s="45"/>
      <c r="M338" s="241" t="s">
        <v>1</v>
      </c>
      <c r="N338" s="242" t="s">
        <v>40</v>
      </c>
      <c r="O338" s="92"/>
      <c r="P338" s="243">
        <f>O338*H338</f>
        <v>0</v>
      </c>
      <c r="Q338" s="243">
        <v>0</v>
      </c>
      <c r="R338" s="243">
        <f>Q338*H338</f>
        <v>0</v>
      </c>
      <c r="S338" s="243">
        <v>0.088999999999999996</v>
      </c>
      <c r="T338" s="244">
        <f>S338*H338</f>
        <v>11.57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45" t="s">
        <v>154</v>
      </c>
      <c r="AT338" s="245" t="s">
        <v>149</v>
      </c>
      <c r="AU338" s="245" t="s">
        <v>85</v>
      </c>
      <c r="AY338" s="18" t="s">
        <v>147</v>
      </c>
      <c r="BE338" s="246">
        <f>IF(N338="základní",J338,0)</f>
        <v>0</v>
      </c>
      <c r="BF338" s="246">
        <f>IF(N338="snížená",J338,0)</f>
        <v>0</v>
      </c>
      <c r="BG338" s="246">
        <f>IF(N338="zákl. přenesená",J338,0)</f>
        <v>0</v>
      </c>
      <c r="BH338" s="246">
        <f>IF(N338="sníž. přenesená",J338,0)</f>
        <v>0</v>
      </c>
      <c r="BI338" s="246">
        <f>IF(N338="nulová",J338,0)</f>
        <v>0</v>
      </c>
      <c r="BJ338" s="18" t="s">
        <v>83</v>
      </c>
      <c r="BK338" s="246">
        <f>ROUND(I338*H338,2)</f>
        <v>0</v>
      </c>
      <c r="BL338" s="18" t="s">
        <v>154</v>
      </c>
      <c r="BM338" s="245" t="s">
        <v>497</v>
      </c>
    </row>
    <row r="339" s="12" customFormat="1" ht="22.8" customHeight="1">
      <c r="A339" s="12"/>
      <c r="B339" s="218"/>
      <c r="C339" s="219"/>
      <c r="D339" s="220" t="s">
        <v>74</v>
      </c>
      <c r="E339" s="232" t="s">
        <v>498</v>
      </c>
      <c r="F339" s="232" t="s">
        <v>499</v>
      </c>
      <c r="G339" s="219"/>
      <c r="H339" s="219"/>
      <c r="I339" s="222"/>
      <c r="J339" s="233">
        <f>BK339</f>
        <v>0</v>
      </c>
      <c r="K339" s="219"/>
      <c r="L339" s="224"/>
      <c r="M339" s="225"/>
      <c r="N339" s="226"/>
      <c r="O339" s="226"/>
      <c r="P339" s="227">
        <f>P340</f>
        <v>0</v>
      </c>
      <c r="Q339" s="226"/>
      <c r="R339" s="227">
        <f>R340</f>
        <v>0</v>
      </c>
      <c r="S339" s="226"/>
      <c r="T339" s="228">
        <f>T340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29" t="s">
        <v>83</v>
      </c>
      <c r="AT339" s="230" t="s">
        <v>74</v>
      </c>
      <c r="AU339" s="230" t="s">
        <v>83</v>
      </c>
      <c r="AY339" s="229" t="s">
        <v>147</v>
      </c>
      <c r="BK339" s="231">
        <f>BK340</f>
        <v>0</v>
      </c>
    </row>
    <row r="340" s="2" customFormat="1" ht="14.4" customHeight="1">
      <c r="A340" s="39"/>
      <c r="B340" s="40"/>
      <c r="C340" s="234" t="s">
        <v>500</v>
      </c>
      <c r="D340" s="234" t="s">
        <v>149</v>
      </c>
      <c r="E340" s="235" t="s">
        <v>501</v>
      </c>
      <c r="F340" s="236" t="s">
        <v>502</v>
      </c>
      <c r="G340" s="237" t="s">
        <v>166</v>
      </c>
      <c r="H340" s="238">
        <v>311.70600000000002</v>
      </c>
      <c r="I340" s="239"/>
      <c r="J340" s="240">
        <f>ROUND(I340*H340,2)</f>
        <v>0</v>
      </c>
      <c r="K340" s="236" t="s">
        <v>153</v>
      </c>
      <c r="L340" s="45"/>
      <c r="M340" s="241" t="s">
        <v>1</v>
      </c>
      <c r="N340" s="242" t="s">
        <v>40</v>
      </c>
      <c r="O340" s="92"/>
      <c r="P340" s="243">
        <f>O340*H340</f>
        <v>0</v>
      </c>
      <c r="Q340" s="243">
        <v>0</v>
      </c>
      <c r="R340" s="243">
        <f>Q340*H340</f>
        <v>0</v>
      </c>
      <c r="S340" s="243">
        <v>0</v>
      </c>
      <c r="T340" s="244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45" t="s">
        <v>154</v>
      </c>
      <c r="AT340" s="245" t="s">
        <v>149</v>
      </c>
      <c r="AU340" s="245" t="s">
        <v>85</v>
      </c>
      <c r="AY340" s="18" t="s">
        <v>147</v>
      </c>
      <c r="BE340" s="246">
        <f>IF(N340="základní",J340,0)</f>
        <v>0</v>
      </c>
      <c r="BF340" s="246">
        <f>IF(N340="snížená",J340,0)</f>
        <v>0</v>
      </c>
      <c r="BG340" s="246">
        <f>IF(N340="zákl. přenesená",J340,0)</f>
        <v>0</v>
      </c>
      <c r="BH340" s="246">
        <f>IF(N340="sníž. přenesená",J340,0)</f>
        <v>0</v>
      </c>
      <c r="BI340" s="246">
        <f>IF(N340="nulová",J340,0)</f>
        <v>0</v>
      </c>
      <c r="BJ340" s="18" t="s">
        <v>83</v>
      </c>
      <c r="BK340" s="246">
        <f>ROUND(I340*H340,2)</f>
        <v>0</v>
      </c>
      <c r="BL340" s="18" t="s">
        <v>154</v>
      </c>
      <c r="BM340" s="245" t="s">
        <v>503</v>
      </c>
    </row>
    <row r="341" s="12" customFormat="1" ht="25.92" customHeight="1">
      <c r="A341" s="12"/>
      <c r="B341" s="218"/>
      <c r="C341" s="219"/>
      <c r="D341" s="220" t="s">
        <v>74</v>
      </c>
      <c r="E341" s="221" t="s">
        <v>504</v>
      </c>
      <c r="F341" s="221" t="s">
        <v>505</v>
      </c>
      <c r="G341" s="219"/>
      <c r="H341" s="219"/>
      <c r="I341" s="222"/>
      <c r="J341" s="223">
        <f>BK341</f>
        <v>0</v>
      </c>
      <c r="K341" s="219"/>
      <c r="L341" s="224"/>
      <c r="M341" s="225"/>
      <c r="N341" s="226"/>
      <c r="O341" s="226"/>
      <c r="P341" s="227">
        <f>P342+P347+P349+P352+P362+P385+P433+P440+P448+P454</f>
        <v>0</v>
      </c>
      <c r="Q341" s="226"/>
      <c r="R341" s="227">
        <f>R342+R347+R349+R352+R362+R385+R433+R440+R448+R454</f>
        <v>18.429752079999997</v>
      </c>
      <c r="S341" s="226"/>
      <c r="T341" s="228">
        <f>T342+T347+T349+T352+T362+T385+T433+T440+T448+T454</f>
        <v>2.5395976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29" t="s">
        <v>85</v>
      </c>
      <c r="AT341" s="230" t="s">
        <v>74</v>
      </c>
      <c r="AU341" s="230" t="s">
        <v>75</v>
      </c>
      <c r="AY341" s="229" t="s">
        <v>147</v>
      </c>
      <c r="BK341" s="231">
        <f>BK342+BK347+BK349+BK352+BK362+BK385+BK433+BK440+BK448+BK454</f>
        <v>0</v>
      </c>
    </row>
    <row r="342" s="12" customFormat="1" ht="22.8" customHeight="1">
      <c r="A342" s="12"/>
      <c r="B342" s="218"/>
      <c r="C342" s="219"/>
      <c r="D342" s="220" t="s">
        <v>74</v>
      </c>
      <c r="E342" s="232" t="s">
        <v>506</v>
      </c>
      <c r="F342" s="232" t="s">
        <v>507</v>
      </c>
      <c r="G342" s="219"/>
      <c r="H342" s="219"/>
      <c r="I342" s="222"/>
      <c r="J342" s="233">
        <f>BK342</f>
        <v>0</v>
      </c>
      <c r="K342" s="219"/>
      <c r="L342" s="224"/>
      <c r="M342" s="225"/>
      <c r="N342" s="226"/>
      <c r="O342" s="226"/>
      <c r="P342" s="227">
        <f>SUM(P343:P346)</f>
        <v>0</v>
      </c>
      <c r="Q342" s="226"/>
      <c r="R342" s="227">
        <f>SUM(R343:R346)</f>
        <v>0.012595299999999999</v>
      </c>
      <c r="S342" s="226"/>
      <c r="T342" s="228">
        <f>SUM(T343:T346)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29" t="s">
        <v>85</v>
      </c>
      <c r="AT342" s="230" t="s">
        <v>74</v>
      </c>
      <c r="AU342" s="230" t="s">
        <v>83</v>
      </c>
      <c r="AY342" s="229" t="s">
        <v>147</v>
      </c>
      <c r="BK342" s="231">
        <f>SUM(BK343:BK346)</f>
        <v>0</v>
      </c>
    </row>
    <row r="343" s="2" customFormat="1" ht="24.15" customHeight="1">
      <c r="A343" s="39"/>
      <c r="B343" s="40"/>
      <c r="C343" s="234" t="s">
        <v>508</v>
      </c>
      <c r="D343" s="234" t="s">
        <v>149</v>
      </c>
      <c r="E343" s="235" t="s">
        <v>509</v>
      </c>
      <c r="F343" s="236" t="s">
        <v>510</v>
      </c>
      <c r="G343" s="237" t="s">
        <v>184</v>
      </c>
      <c r="H343" s="238">
        <v>31</v>
      </c>
      <c r="I343" s="239"/>
      <c r="J343" s="240">
        <f>ROUND(I343*H343,2)</f>
        <v>0</v>
      </c>
      <c r="K343" s="236" t="s">
        <v>153</v>
      </c>
      <c r="L343" s="45"/>
      <c r="M343" s="241" t="s">
        <v>1</v>
      </c>
      <c r="N343" s="242" t="s">
        <v>40</v>
      </c>
      <c r="O343" s="92"/>
      <c r="P343" s="243">
        <f>O343*H343</f>
        <v>0</v>
      </c>
      <c r="Q343" s="243">
        <v>4.0000000000000003E-05</v>
      </c>
      <c r="R343" s="243">
        <f>Q343*H343</f>
        <v>0.00124</v>
      </c>
      <c r="S343" s="243">
        <v>0</v>
      </c>
      <c r="T343" s="244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45" t="s">
        <v>219</v>
      </c>
      <c r="AT343" s="245" t="s">
        <v>149</v>
      </c>
      <c r="AU343" s="245" t="s">
        <v>85</v>
      </c>
      <c r="AY343" s="18" t="s">
        <v>147</v>
      </c>
      <c r="BE343" s="246">
        <f>IF(N343="základní",J343,0)</f>
        <v>0</v>
      </c>
      <c r="BF343" s="246">
        <f>IF(N343="snížená",J343,0)</f>
        <v>0</v>
      </c>
      <c r="BG343" s="246">
        <f>IF(N343="zákl. přenesená",J343,0)</f>
        <v>0</v>
      </c>
      <c r="BH343" s="246">
        <f>IF(N343="sníž. přenesená",J343,0)</f>
        <v>0</v>
      </c>
      <c r="BI343" s="246">
        <f>IF(N343="nulová",J343,0)</f>
        <v>0</v>
      </c>
      <c r="BJ343" s="18" t="s">
        <v>83</v>
      </c>
      <c r="BK343" s="246">
        <f>ROUND(I343*H343,2)</f>
        <v>0</v>
      </c>
      <c r="BL343" s="18" t="s">
        <v>219</v>
      </c>
      <c r="BM343" s="245" t="s">
        <v>511</v>
      </c>
    </row>
    <row r="344" s="13" customFormat="1">
      <c r="A344" s="13"/>
      <c r="B344" s="247"/>
      <c r="C344" s="248"/>
      <c r="D344" s="249" t="s">
        <v>156</v>
      </c>
      <c r="E344" s="250" t="s">
        <v>1</v>
      </c>
      <c r="F344" s="251" t="s">
        <v>381</v>
      </c>
      <c r="G344" s="248"/>
      <c r="H344" s="252">
        <v>31</v>
      </c>
      <c r="I344" s="253"/>
      <c r="J344" s="248"/>
      <c r="K344" s="248"/>
      <c r="L344" s="254"/>
      <c r="M344" s="255"/>
      <c r="N344" s="256"/>
      <c r="O344" s="256"/>
      <c r="P344" s="256"/>
      <c r="Q344" s="256"/>
      <c r="R344" s="256"/>
      <c r="S344" s="256"/>
      <c r="T344" s="257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58" t="s">
        <v>156</v>
      </c>
      <c r="AU344" s="258" t="s">
        <v>85</v>
      </c>
      <c r="AV344" s="13" t="s">
        <v>85</v>
      </c>
      <c r="AW344" s="13" t="s">
        <v>32</v>
      </c>
      <c r="AX344" s="13" t="s">
        <v>83</v>
      </c>
      <c r="AY344" s="258" t="s">
        <v>147</v>
      </c>
    </row>
    <row r="345" s="2" customFormat="1" ht="24.15" customHeight="1">
      <c r="A345" s="39"/>
      <c r="B345" s="40"/>
      <c r="C345" s="270" t="s">
        <v>512</v>
      </c>
      <c r="D345" s="270" t="s">
        <v>262</v>
      </c>
      <c r="E345" s="271" t="s">
        <v>513</v>
      </c>
      <c r="F345" s="272" t="s">
        <v>514</v>
      </c>
      <c r="G345" s="273" t="s">
        <v>184</v>
      </c>
      <c r="H345" s="274">
        <v>37.850999999999999</v>
      </c>
      <c r="I345" s="275"/>
      <c r="J345" s="276">
        <f>ROUND(I345*H345,2)</f>
        <v>0</v>
      </c>
      <c r="K345" s="272" t="s">
        <v>153</v>
      </c>
      <c r="L345" s="277"/>
      <c r="M345" s="278" t="s">
        <v>1</v>
      </c>
      <c r="N345" s="279" t="s">
        <v>40</v>
      </c>
      <c r="O345" s="92"/>
      <c r="P345" s="243">
        <f>O345*H345</f>
        <v>0</v>
      </c>
      <c r="Q345" s="243">
        <v>0.00029999999999999997</v>
      </c>
      <c r="R345" s="243">
        <f>Q345*H345</f>
        <v>0.011355299999999999</v>
      </c>
      <c r="S345" s="243">
        <v>0</v>
      </c>
      <c r="T345" s="244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45" t="s">
        <v>314</v>
      </c>
      <c r="AT345" s="245" t="s">
        <v>262</v>
      </c>
      <c r="AU345" s="245" t="s">
        <v>85</v>
      </c>
      <c r="AY345" s="18" t="s">
        <v>147</v>
      </c>
      <c r="BE345" s="246">
        <f>IF(N345="základní",J345,0)</f>
        <v>0</v>
      </c>
      <c r="BF345" s="246">
        <f>IF(N345="snížená",J345,0)</f>
        <v>0</v>
      </c>
      <c r="BG345" s="246">
        <f>IF(N345="zákl. přenesená",J345,0)</f>
        <v>0</v>
      </c>
      <c r="BH345" s="246">
        <f>IF(N345="sníž. přenesená",J345,0)</f>
        <v>0</v>
      </c>
      <c r="BI345" s="246">
        <f>IF(N345="nulová",J345,0)</f>
        <v>0</v>
      </c>
      <c r="BJ345" s="18" t="s">
        <v>83</v>
      </c>
      <c r="BK345" s="246">
        <f>ROUND(I345*H345,2)</f>
        <v>0</v>
      </c>
      <c r="BL345" s="18" t="s">
        <v>219</v>
      </c>
      <c r="BM345" s="245" t="s">
        <v>515</v>
      </c>
    </row>
    <row r="346" s="13" customFormat="1">
      <c r="A346" s="13"/>
      <c r="B346" s="247"/>
      <c r="C346" s="248"/>
      <c r="D346" s="249" t="s">
        <v>156</v>
      </c>
      <c r="E346" s="248"/>
      <c r="F346" s="251" t="s">
        <v>516</v>
      </c>
      <c r="G346" s="248"/>
      <c r="H346" s="252">
        <v>37.850999999999999</v>
      </c>
      <c r="I346" s="253"/>
      <c r="J346" s="248"/>
      <c r="K346" s="248"/>
      <c r="L346" s="254"/>
      <c r="M346" s="255"/>
      <c r="N346" s="256"/>
      <c r="O346" s="256"/>
      <c r="P346" s="256"/>
      <c r="Q346" s="256"/>
      <c r="R346" s="256"/>
      <c r="S346" s="256"/>
      <c r="T346" s="257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8" t="s">
        <v>156</v>
      </c>
      <c r="AU346" s="258" t="s">
        <v>85</v>
      </c>
      <c r="AV346" s="13" t="s">
        <v>85</v>
      </c>
      <c r="AW346" s="13" t="s">
        <v>4</v>
      </c>
      <c r="AX346" s="13" t="s">
        <v>83</v>
      </c>
      <c r="AY346" s="258" t="s">
        <v>147</v>
      </c>
    </row>
    <row r="347" s="12" customFormat="1" ht="22.8" customHeight="1">
      <c r="A347" s="12"/>
      <c r="B347" s="218"/>
      <c r="C347" s="219"/>
      <c r="D347" s="220" t="s">
        <v>74</v>
      </c>
      <c r="E347" s="232" t="s">
        <v>517</v>
      </c>
      <c r="F347" s="232" t="s">
        <v>518</v>
      </c>
      <c r="G347" s="219"/>
      <c r="H347" s="219"/>
      <c r="I347" s="222"/>
      <c r="J347" s="233">
        <f>BK347</f>
        <v>0</v>
      </c>
      <c r="K347" s="219"/>
      <c r="L347" s="224"/>
      <c r="M347" s="225"/>
      <c r="N347" s="226"/>
      <c r="O347" s="226"/>
      <c r="P347" s="227">
        <f>P348</f>
        <v>0</v>
      </c>
      <c r="Q347" s="226"/>
      <c r="R347" s="227">
        <f>R348</f>
        <v>0.079559999999999992</v>
      </c>
      <c r="S347" s="226"/>
      <c r="T347" s="228">
        <f>T348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29" t="s">
        <v>85</v>
      </c>
      <c r="AT347" s="230" t="s">
        <v>74</v>
      </c>
      <c r="AU347" s="230" t="s">
        <v>83</v>
      </c>
      <c r="AY347" s="229" t="s">
        <v>147</v>
      </c>
      <c r="BK347" s="231">
        <f>BK348</f>
        <v>0</v>
      </c>
    </row>
    <row r="348" s="2" customFormat="1" ht="14.4" customHeight="1">
      <c r="A348" s="39"/>
      <c r="B348" s="40"/>
      <c r="C348" s="234" t="s">
        <v>519</v>
      </c>
      <c r="D348" s="234" t="s">
        <v>149</v>
      </c>
      <c r="E348" s="235" t="s">
        <v>520</v>
      </c>
      <c r="F348" s="236" t="s">
        <v>521</v>
      </c>
      <c r="G348" s="237" t="s">
        <v>189</v>
      </c>
      <c r="H348" s="238">
        <v>3</v>
      </c>
      <c r="I348" s="239"/>
      <c r="J348" s="240">
        <f>ROUND(I348*H348,2)</f>
        <v>0</v>
      </c>
      <c r="K348" s="236" t="s">
        <v>153</v>
      </c>
      <c r="L348" s="45"/>
      <c r="M348" s="241" t="s">
        <v>1</v>
      </c>
      <c r="N348" s="242" t="s">
        <v>40</v>
      </c>
      <c r="O348" s="92"/>
      <c r="P348" s="243">
        <f>O348*H348</f>
        <v>0</v>
      </c>
      <c r="Q348" s="243">
        <v>0.026519999999999998</v>
      </c>
      <c r="R348" s="243">
        <f>Q348*H348</f>
        <v>0.079559999999999992</v>
      </c>
      <c r="S348" s="243">
        <v>0</v>
      </c>
      <c r="T348" s="244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45" t="s">
        <v>219</v>
      </c>
      <c r="AT348" s="245" t="s">
        <v>149</v>
      </c>
      <c r="AU348" s="245" t="s">
        <v>85</v>
      </c>
      <c r="AY348" s="18" t="s">
        <v>147</v>
      </c>
      <c r="BE348" s="246">
        <f>IF(N348="základní",J348,0)</f>
        <v>0</v>
      </c>
      <c r="BF348" s="246">
        <f>IF(N348="snížená",J348,0)</f>
        <v>0</v>
      </c>
      <c r="BG348" s="246">
        <f>IF(N348="zákl. přenesená",J348,0)</f>
        <v>0</v>
      </c>
      <c r="BH348" s="246">
        <f>IF(N348="sníž. přenesená",J348,0)</f>
        <v>0</v>
      </c>
      <c r="BI348" s="246">
        <f>IF(N348="nulová",J348,0)</f>
        <v>0</v>
      </c>
      <c r="BJ348" s="18" t="s">
        <v>83</v>
      </c>
      <c r="BK348" s="246">
        <f>ROUND(I348*H348,2)</f>
        <v>0</v>
      </c>
      <c r="BL348" s="18" t="s">
        <v>219</v>
      </c>
      <c r="BM348" s="245" t="s">
        <v>522</v>
      </c>
    </row>
    <row r="349" s="12" customFormat="1" ht="22.8" customHeight="1">
      <c r="A349" s="12"/>
      <c r="B349" s="218"/>
      <c r="C349" s="219"/>
      <c r="D349" s="220" t="s">
        <v>74</v>
      </c>
      <c r="E349" s="232" t="s">
        <v>523</v>
      </c>
      <c r="F349" s="232" t="s">
        <v>524</v>
      </c>
      <c r="G349" s="219"/>
      <c r="H349" s="219"/>
      <c r="I349" s="222"/>
      <c r="J349" s="233">
        <f>BK349</f>
        <v>0</v>
      </c>
      <c r="K349" s="219"/>
      <c r="L349" s="224"/>
      <c r="M349" s="225"/>
      <c r="N349" s="226"/>
      <c r="O349" s="226"/>
      <c r="P349" s="227">
        <f>SUM(P350:P351)</f>
        <v>0</v>
      </c>
      <c r="Q349" s="226"/>
      <c r="R349" s="227">
        <f>SUM(R350:R351)</f>
        <v>1.2908324999999998</v>
      </c>
      <c r="S349" s="226"/>
      <c r="T349" s="228">
        <f>SUM(T350:T351)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29" t="s">
        <v>85</v>
      </c>
      <c r="AT349" s="230" t="s">
        <v>74</v>
      </c>
      <c r="AU349" s="230" t="s">
        <v>83</v>
      </c>
      <c r="AY349" s="229" t="s">
        <v>147</v>
      </c>
      <c r="BK349" s="231">
        <f>SUM(BK350:BK351)</f>
        <v>0</v>
      </c>
    </row>
    <row r="350" s="2" customFormat="1" ht="24.15" customHeight="1">
      <c r="A350" s="39"/>
      <c r="B350" s="40"/>
      <c r="C350" s="234" t="s">
        <v>525</v>
      </c>
      <c r="D350" s="234" t="s">
        <v>149</v>
      </c>
      <c r="E350" s="235" t="s">
        <v>526</v>
      </c>
      <c r="F350" s="236" t="s">
        <v>527</v>
      </c>
      <c r="G350" s="237" t="s">
        <v>184</v>
      </c>
      <c r="H350" s="238">
        <v>81.75</v>
      </c>
      <c r="I350" s="239"/>
      <c r="J350" s="240">
        <f>ROUND(I350*H350,2)</f>
        <v>0</v>
      </c>
      <c r="K350" s="236" t="s">
        <v>153</v>
      </c>
      <c r="L350" s="45"/>
      <c r="M350" s="241" t="s">
        <v>1</v>
      </c>
      <c r="N350" s="242" t="s">
        <v>40</v>
      </c>
      <c r="O350" s="92"/>
      <c r="P350" s="243">
        <f>O350*H350</f>
        <v>0</v>
      </c>
      <c r="Q350" s="243">
        <v>0.015789999999999998</v>
      </c>
      <c r="R350" s="243">
        <f>Q350*H350</f>
        <v>1.2908324999999998</v>
      </c>
      <c r="S350" s="243">
        <v>0</v>
      </c>
      <c r="T350" s="244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45" t="s">
        <v>219</v>
      </c>
      <c r="AT350" s="245" t="s">
        <v>149</v>
      </c>
      <c r="AU350" s="245" t="s">
        <v>85</v>
      </c>
      <c r="AY350" s="18" t="s">
        <v>147</v>
      </c>
      <c r="BE350" s="246">
        <f>IF(N350="základní",J350,0)</f>
        <v>0</v>
      </c>
      <c r="BF350" s="246">
        <f>IF(N350="snížená",J350,0)</f>
        <v>0</v>
      </c>
      <c r="BG350" s="246">
        <f>IF(N350="zákl. přenesená",J350,0)</f>
        <v>0</v>
      </c>
      <c r="BH350" s="246">
        <f>IF(N350="sníž. přenesená",J350,0)</f>
        <v>0</v>
      </c>
      <c r="BI350" s="246">
        <f>IF(N350="nulová",J350,0)</f>
        <v>0</v>
      </c>
      <c r="BJ350" s="18" t="s">
        <v>83</v>
      </c>
      <c r="BK350" s="246">
        <f>ROUND(I350*H350,2)</f>
        <v>0</v>
      </c>
      <c r="BL350" s="18" t="s">
        <v>219</v>
      </c>
      <c r="BM350" s="245" t="s">
        <v>528</v>
      </c>
    </row>
    <row r="351" s="13" customFormat="1">
      <c r="A351" s="13"/>
      <c r="B351" s="247"/>
      <c r="C351" s="248"/>
      <c r="D351" s="249" t="s">
        <v>156</v>
      </c>
      <c r="E351" s="250" t="s">
        <v>1</v>
      </c>
      <c r="F351" s="251" t="s">
        <v>529</v>
      </c>
      <c r="G351" s="248"/>
      <c r="H351" s="252">
        <v>81.75</v>
      </c>
      <c r="I351" s="253"/>
      <c r="J351" s="248"/>
      <c r="K351" s="248"/>
      <c r="L351" s="254"/>
      <c r="M351" s="255"/>
      <c r="N351" s="256"/>
      <c r="O351" s="256"/>
      <c r="P351" s="256"/>
      <c r="Q351" s="256"/>
      <c r="R351" s="256"/>
      <c r="S351" s="256"/>
      <c r="T351" s="257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58" t="s">
        <v>156</v>
      </c>
      <c r="AU351" s="258" t="s">
        <v>85</v>
      </c>
      <c r="AV351" s="13" t="s">
        <v>85</v>
      </c>
      <c r="AW351" s="13" t="s">
        <v>32</v>
      </c>
      <c r="AX351" s="13" t="s">
        <v>83</v>
      </c>
      <c r="AY351" s="258" t="s">
        <v>147</v>
      </c>
    </row>
    <row r="352" s="12" customFormat="1" ht="22.8" customHeight="1">
      <c r="A352" s="12"/>
      <c r="B352" s="218"/>
      <c r="C352" s="219"/>
      <c r="D352" s="220" t="s">
        <v>74</v>
      </c>
      <c r="E352" s="232" t="s">
        <v>530</v>
      </c>
      <c r="F352" s="232" t="s">
        <v>531</v>
      </c>
      <c r="G352" s="219"/>
      <c r="H352" s="219"/>
      <c r="I352" s="222"/>
      <c r="J352" s="233">
        <f>BK352</f>
        <v>0</v>
      </c>
      <c r="K352" s="219"/>
      <c r="L352" s="224"/>
      <c r="M352" s="225"/>
      <c r="N352" s="226"/>
      <c r="O352" s="226"/>
      <c r="P352" s="227">
        <f>SUM(P353:P361)</f>
        <v>0</v>
      </c>
      <c r="Q352" s="226"/>
      <c r="R352" s="227">
        <f>SUM(R353:R361)</f>
        <v>6.9364999999999997</v>
      </c>
      <c r="S352" s="226"/>
      <c r="T352" s="228">
        <f>SUM(T353:T361)</f>
        <v>0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29" t="s">
        <v>85</v>
      </c>
      <c r="AT352" s="230" t="s">
        <v>74</v>
      </c>
      <c r="AU352" s="230" t="s">
        <v>83</v>
      </c>
      <c r="AY352" s="229" t="s">
        <v>147</v>
      </c>
      <c r="BK352" s="231">
        <f>SUM(BK353:BK361)</f>
        <v>0</v>
      </c>
    </row>
    <row r="353" s="2" customFormat="1" ht="14.4" customHeight="1">
      <c r="A353" s="39"/>
      <c r="B353" s="40"/>
      <c r="C353" s="234" t="s">
        <v>532</v>
      </c>
      <c r="D353" s="234" t="s">
        <v>149</v>
      </c>
      <c r="E353" s="235" t="s">
        <v>533</v>
      </c>
      <c r="F353" s="236" t="s">
        <v>534</v>
      </c>
      <c r="G353" s="237" t="s">
        <v>184</v>
      </c>
      <c r="H353" s="238">
        <v>50</v>
      </c>
      <c r="I353" s="239"/>
      <c r="J353" s="240">
        <f>ROUND(I353*H353,2)</f>
        <v>0</v>
      </c>
      <c r="K353" s="236" t="s">
        <v>153</v>
      </c>
      <c r="L353" s="45"/>
      <c r="M353" s="241" t="s">
        <v>1</v>
      </c>
      <c r="N353" s="242" t="s">
        <v>40</v>
      </c>
      <c r="O353" s="92"/>
      <c r="P353" s="243">
        <f>O353*H353</f>
        <v>0</v>
      </c>
      <c r="Q353" s="243">
        <v>0.027269999999999999</v>
      </c>
      <c r="R353" s="243">
        <f>Q353*H353</f>
        <v>1.3634999999999999</v>
      </c>
      <c r="S353" s="243">
        <v>0</v>
      </c>
      <c r="T353" s="244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45" t="s">
        <v>154</v>
      </c>
      <c r="AT353" s="245" t="s">
        <v>149</v>
      </c>
      <c r="AU353" s="245" t="s">
        <v>85</v>
      </c>
      <c r="AY353" s="18" t="s">
        <v>147</v>
      </c>
      <c r="BE353" s="246">
        <f>IF(N353="základní",J353,0)</f>
        <v>0</v>
      </c>
      <c r="BF353" s="246">
        <f>IF(N353="snížená",J353,0)</f>
        <v>0</v>
      </c>
      <c r="BG353" s="246">
        <f>IF(N353="zákl. přenesená",J353,0)</f>
        <v>0</v>
      </c>
      <c r="BH353" s="246">
        <f>IF(N353="sníž. přenesená",J353,0)</f>
        <v>0</v>
      </c>
      <c r="BI353" s="246">
        <f>IF(N353="nulová",J353,0)</f>
        <v>0</v>
      </c>
      <c r="BJ353" s="18" t="s">
        <v>83</v>
      </c>
      <c r="BK353" s="246">
        <f>ROUND(I353*H353,2)</f>
        <v>0</v>
      </c>
      <c r="BL353" s="18" t="s">
        <v>154</v>
      </c>
      <c r="BM353" s="245" t="s">
        <v>535</v>
      </c>
    </row>
    <row r="354" s="13" customFormat="1">
      <c r="A354" s="13"/>
      <c r="B354" s="247"/>
      <c r="C354" s="248"/>
      <c r="D354" s="249" t="s">
        <v>156</v>
      </c>
      <c r="E354" s="250" t="s">
        <v>1</v>
      </c>
      <c r="F354" s="251" t="s">
        <v>298</v>
      </c>
      <c r="G354" s="248"/>
      <c r="H354" s="252">
        <v>50</v>
      </c>
      <c r="I354" s="253"/>
      <c r="J354" s="248"/>
      <c r="K354" s="248"/>
      <c r="L354" s="254"/>
      <c r="M354" s="255"/>
      <c r="N354" s="256"/>
      <c r="O354" s="256"/>
      <c r="P354" s="256"/>
      <c r="Q354" s="256"/>
      <c r="R354" s="256"/>
      <c r="S354" s="256"/>
      <c r="T354" s="257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58" t="s">
        <v>156</v>
      </c>
      <c r="AU354" s="258" t="s">
        <v>85</v>
      </c>
      <c r="AV354" s="13" t="s">
        <v>85</v>
      </c>
      <c r="AW354" s="13" t="s">
        <v>32</v>
      </c>
      <c r="AX354" s="13" t="s">
        <v>75</v>
      </c>
      <c r="AY354" s="258" t="s">
        <v>147</v>
      </c>
    </row>
    <row r="355" s="14" customFormat="1">
      <c r="A355" s="14"/>
      <c r="B355" s="259"/>
      <c r="C355" s="260"/>
      <c r="D355" s="249" t="s">
        <v>156</v>
      </c>
      <c r="E355" s="261" t="s">
        <v>1</v>
      </c>
      <c r="F355" s="262" t="s">
        <v>159</v>
      </c>
      <c r="G355" s="260"/>
      <c r="H355" s="263">
        <v>50</v>
      </c>
      <c r="I355" s="264"/>
      <c r="J355" s="260"/>
      <c r="K355" s="260"/>
      <c r="L355" s="265"/>
      <c r="M355" s="266"/>
      <c r="N355" s="267"/>
      <c r="O355" s="267"/>
      <c r="P355" s="267"/>
      <c r="Q355" s="267"/>
      <c r="R355" s="267"/>
      <c r="S355" s="267"/>
      <c r="T355" s="268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69" t="s">
        <v>156</v>
      </c>
      <c r="AU355" s="269" t="s">
        <v>85</v>
      </c>
      <c r="AV355" s="14" t="s">
        <v>154</v>
      </c>
      <c r="AW355" s="14" t="s">
        <v>32</v>
      </c>
      <c r="AX355" s="14" t="s">
        <v>83</v>
      </c>
      <c r="AY355" s="269" t="s">
        <v>147</v>
      </c>
    </row>
    <row r="356" s="2" customFormat="1" ht="14.4" customHeight="1">
      <c r="A356" s="39"/>
      <c r="B356" s="40"/>
      <c r="C356" s="270" t="s">
        <v>536</v>
      </c>
      <c r="D356" s="270" t="s">
        <v>262</v>
      </c>
      <c r="E356" s="271" t="s">
        <v>537</v>
      </c>
      <c r="F356" s="272" t="s">
        <v>538</v>
      </c>
      <c r="G356" s="273" t="s">
        <v>184</v>
      </c>
      <c r="H356" s="274">
        <v>54</v>
      </c>
      <c r="I356" s="275"/>
      <c r="J356" s="276">
        <f>ROUND(I356*H356,2)</f>
        <v>0</v>
      </c>
      <c r="K356" s="272" t="s">
        <v>1</v>
      </c>
      <c r="L356" s="277"/>
      <c r="M356" s="278" t="s">
        <v>1</v>
      </c>
      <c r="N356" s="279" t="s">
        <v>40</v>
      </c>
      <c r="O356" s="92"/>
      <c r="P356" s="243">
        <f>O356*H356</f>
        <v>0</v>
      </c>
      <c r="Q356" s="243">
        <v>0.016</v>
      </c>
      <c r="R356" s="243">
        <f>Q356*H356</f>
        <v>0.86399999999999999</v>
      </c>
      <c r="S356" s="243">
        <v>0</v>
      </c>
      <c r="T356" s="244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45" t="s">
        <v>192</v>
      </c>
      <c r="AT356" s="245" t="s">
        <v>262</v>
      </c>
      <c r="AU356" s="245" t="s">
        <v>85</v>
      </c>
      <c r="AY356" s="18" t="s">
        <v>147</v>
      </c>
      <c r="BE356" s="246">
        <f>IF(N356="základní",J356,0)</f>
        <v>0</v>
      </c>
      <c r="BF356" s="246">
        <f>IF(N356="snížená",J356,0)</f>
        <v>0</v>
      </c>
      <c r="BG356" s="246">
        <f>IF(N356="zákl. přenesená",J356,0)</f>
        <v>0</v>
      </c>
      <c r="BH356" s="246">
        <f>IF(N356="sníž. přenesená",J356,0)</f>
        <v>0</v>
      </c>
      <c r="BI356" s="246">
        <f>IF(N356="nulová",J356,0)</f>
        <v>0</v>
      </c>
      <c r="BJ356" s="18" t="s">
        <v>83</v>
      </c>
      <c r="BK356" s="246">
        <f>ROUND(I356*H356,2)</f>
        <v>0</v>
      </c>
      <c r="BL356" s="18" t="s">
        <v>154</v>
      </c>
      <c r="BM356" s="245" t="s">
        <v>539</v>
      </c>
    </row>
    <row r="357" s="13" customFormat="1">
      <c r="A357" s="13"/>
      <c r="B357" s="247"/>
      <c r="C357" s="248"/>
      <c r="D357" s="249" t="s">
        <v>156</v>
      </c>
      <c r="E357" s="248"/>
      <c r="F357" s="251" t="s">
        <v>540</v>
      </c>
      <c r="G357" s="248"/>
      <c r="H357" s="252">
        <v>54</v>
      </c>
      <c r="I357" s="253"/>
      <c r="J357" s="248"/>
      <c r="K357" s="248"/>
      <c r="L357" s="254"/>
      <c r="M357" s="255"/>
      <c r="N357" s="256"/>
      <c r="O357" s="256"/>
      <c r="P357" s="256"/>
      <c r="Q357" s="256"/>
      <c r="R357" s="256"/>
      <c r="S357" s="256"/>
      <c r="T357" s="257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58" t="s">
        <v>156</v>
      </c>
      <c r="AU357" s="258" t="s">
        <v>85</v>
      </c>
      <c r="AV357" s="13" t="s">
        <v>85</v>
      </c>
      <c r="AW357" s="13" t="s">
        <v>4</v>
      </c>
      <c r="AX357" s="13" t="s">
        <v>83</v>
      </c>
      <c r="AY357" s="258" t="s">
        <v>147</v>
      </c>
    </row>
    <row r="358" s="2" customFormat="1" ht="24.15" customHeight="1">
      <c r="A358" s="39"/>
      <c r="B358" s="40"/>
      <c r="C358" s="234" t="s">
        <v>541</v>
      </c>
      <c r="D358" s="234" t="s">
        <v>149</v>
      </c>
      <c r="E358" s="235" t="s">
        <v>542</v>
      </c>
      <c r="F358" s="236" t="s">
        <v>543</v>
      </c>
      <c r="G358" s="237" t="s">
        <v>184</v>
      </c>
      <c r="H358" s="238">
        <v>340</v>
      </c>
      <c r="I358" s="239"/>
      <c r="J358" s="240">
        <f>ROUND(I358*H358,2)</f>
        <v>0</v>
      </c>
      <c r="K358" s="236" t="s">
        <v>153</v>
      </c>
      <c r="L358" s="45"/>
      <c r="M358" s="241" t="s">
        <v>1</v>
      </c>
      <c r="N358" s="242" t="s">
        <v>40</v>
      </c>
      <c r="O358" s="92"/>
      <c r="P358" s="243">
        <f>O358*H358</f>
        <v>0</v>
      </c>
      <c r="Q358" s="243">
        <v>0.01385</v>
      </c>
      <c r="R358" s="243">
        <f>Q358*H358</f>
        <v>4.7089999999999996</v>
      </c>
      <c r="S358" s="243">
        <v>0</v>
      </c>
      <c r="T358" s="244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45" t="s">
        <v>219</v>
      </c>
      <c r="AT358" s="245" t="s">
        <v>149</v>
      </c>
      <c r="AU358" s="245" t="s">
        <v>85</v>
      </c>
      <c r="AY358" s="18" t="s">
        <v>147</v>
      </c>
      <c r="BE358" s="246">
        <f>IF(N358="základní",J358,0)</f>
        <v>0</v>
      </c>
      <c r="BF358" s="246">
        <f>IF(N358="snížená",J358,0)</f>
        <v>0</v>
      </c>
      <c r="BG358" s="246">
        <f>IF(N358="zákl. přenesená",J358,0)</f>
        <v>0</v>
      </c>
      <c r="BH358" s="246">
        <f>IF(N358="sníž. přenesená",J358,0)</f>
        <v>0</v>
      </c>
      <c r="BI358" s="246">
        <f>IF(N358="nulová",J358,0)</f>
        <v>0</v>
      </c>
      <c r="BJ358" s="18" t="s">
        <v>83</v>
      </c>
      <c r="BK358" s="246">
        <f>ROUND(I358*H358,2)</f>
        <v>0</v>
      </c>
      <c r="BL358" s="18" t="s">
        <v>219</v>
      </c>
      <c r="BM358" s="245" t="s">
        <v>544</v>
      </c>
    </row>
    <row r="359" s="13" customFormat="1">
      <c r="A359" s="13"/>
      <c r="B359" s="247"/>
      <c r="C359" s="248"/>
      <c r="D359" s="249" t="s">
        <v>156</v>
      </c>
      <c r="E359" s="250" t="s">
        <v>1</v>
      </c>
      <c r="F359" s="251" t="s">
        <v>545</v>
      </c>
      <c r="G359" s="248"/>
      <c r="H359" s="252">
        <v>340</v>
      </c>
      <c r="I359" s="253"/>
      <c r="J359" s="248"/>
      <c r="K359" s="248"/>
      <c r="L359" s="254"/>
      <c r="M359" s="255"/>
      <c r="N359" s="256"/>
      <c r="O359" s="256"/>
      <c r="P359" s="256"/>
      <c r="Q359" s="256"/>
      <c r="R359" s="256"/>
      <c r="S359" s="256"/>
      <c r="T359" s="257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58" t="s">
        <v>156</v>
      </c>
      <c r="AU359" s="258" t="s">
        <v>85</v>
      </c>
      <c r="AV359" s="13" t="s">
        <v>85</v>
      </c>
      <c r="AW359" s="13" t="s">
        <v>32</v>
      </c>
      <c r="AX359" s="13" t="s">
        <v>83</v>
      </c>
      <c r="AY359" s="258" t="s">
        <v>147</v>
      </c>
    </row>
    <row r="360" s="2" customFormat="1" ht="24.15" customHeight="1">
      <c r="A360" s="39"/>
      <c r="B360" s="40"/>
      <c r="C360" s="234" t="s">
        <v>546</v>
      </c>
      <c r="D360" s="234" t="s">
        <v>149</v>
      </c>
      <c r="E360" s="235" t="s">
        <v>547</v>
      </c>
      <c r="F360" s="236" t="s">
        <v>548</v>
      </c>
      <c r="G360" s="237" t="s">
        <v>166</v>
      </c>
      <c r="H360" s="238">
        <v>4.7089999999999996</v>
      </c>
      <c r="I360" s="239"/>
      <c r="J360" s="240">
        <f>ROUND(I360*H360,2)</f>
        <v>0</v>
      </c>
      <c r="K360" s="236" t="s">
        <v>153</v>
      </c>
      <c r="L360" s="45"/>
      <c r="M360" s="241" t="s">
        <v>1</v>
      </c>
      <c r="N360" s="242" t="s">
        <v>40</v>
      </c>
      <c r="O360" s="92"/>
      <c r="P360" s="243">
        <f>O360*H360</f>
        <v>0</v>
      </c>
      <c r="Q360" s="243">
        <v>0</v>
      </c>
      <c r="R360" s="243">
        <f>Q360*H360</f>
        <v>0</v>
      </c>
      <c r="S360" s="243">
        <v>0</v>
      </c>
      <c r="T360" s="244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45" t="s">
        <v>219</v>
      </c>
      <c r="AT360" s="245" t="s">
        <v>149</v>
      </c>
      <c r="AU360" s="245" t="s">
        <v>85</v>
      </c>
      <c r="AY360" s="18" t="s">
        <v>147</v>
      </c>
      <c r="BE360" s="246">
        <f>IF(N360="základní",J360,0)</f>
        <v>0</v>
      </c>
      <c r="BF360" s="246">
        <f>IF(N360="snížená",J360,0)</f>
        <v>0</v>
      </c>
      <c r="BG360" s="246">
        <f>IF(N360="zákl. přenesená",J360,0)</f>
        <v>0</v>
      </c>
      <c r="BH360" s="246">
        <f>IF(N360="sníž. přenesená",J360,0)</f>
        <v>0</v>
      </c>
      <c r="BI360" s="246">
        <f>IF(N360="nulová",J360,0)</f>
        <v>0</v>
      </c>
      <c r="BJ360" s="18" t="s">
        <v>83</v>
      </c>
      <c r="BK360" s="246">
        <f>ROUND(I360*H360,2)</f>
        <v>0</v>
      </c>
      <c r="BL360" s="18" t="s">
        <v>219</v>
      </c>
      <c r="BM360" s="245" t="s">
        <v>549</v>
      </c>
    </row>
    <row r="361" s="2" customFormat="1" ht="24.15" customHeight="1">
      <c r="A361" s="39"/>
      <c r="B361" s="40"/>
      <c r="C361" s="234" t="s">
        <v>550</v>
      </c>
      <c r="D361" s="234" t="s">
        <v>149</v>
      </c>
      <c r="E361" s="235" t="s">
        <v>551</v>
      </c>
      <c r="F361" s="236" t="s">
        <v>552</v>
      </c>
      <c r="G361" s="237" t="s">
        <v>166</v>
      </c>
      <c r="H361" s="238">
        <v>4.7089999999999996</v>
      </c>
      <c r="I361" s="239"/>
      <c r="J361" s="240">
        <f>ROUND(I361*H361,2)</f>
        <v>0</v>
      </c>
      <c r="K361" s="236" t="s">
        <v>153</v>
      </c>
      <c r="L361" s="45"/>
      <c r="M361" s="241" t="s">
        <v>1</v>
      </c>
      <c r="N361" s="242" t="s">
        <v>40</v>
      </c>
      <c r="O361" s="92"/>
      <c r="P361" s="243">
        <f>O361*H361</f>
        <v>0</v>
      </c>
      <c r="Q361" s="243">
        <v>0</v>
      </c>
      <c r="R361" s="243">
        <f>Q361*H361</f>
        <v>0</v>
      </c>
      <c r="S361" s="243">
        <v>0</v>
      </c>
      <c r="T361" s="244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45" t="s">
        <v>219</v>
      </c>
      <c r="AT361" s="245" t="s">
        <v>149</v>
      </c>
      <c r="AU361" s="245" t="s">
        <v>85</v>
      </c>
      <c r="AY361" s="18" t="s">
        <v>147</v>
      </c>
      <c r="BE361" s="246">
        <f>IF(N361="základní",J361,0)</f>
        <v>0</v>
      </c>
      <c r="BF361" s="246">
        <f>IF(N361="snížená",J361,0)</f>
        <v>0</v>
      </c>
      <c r="BG361" s="246">
        <f>IF(N361="zákl. přenesená",J361,0)</f>
        <v>0</v>
      </c>
      <c r="BH361" s="246">
        <f>IF(N361="sníž. přenesená",J361,0)</f>
        <v>0</v>
      </c>
      <c r="BI361" s="246">
        <f>IF(N361="nulová",J361,0)</f>
        <v>0</v>
      </c>
      <c r="BJ361" s="18" t="s">
        <v>83</v>
      </c>
      <c r="BK361" s="246">
        <f>ROUND(I361*H361,2)</f>
        <v>0</v>
      </c>
      <c r="BL361" s="18" t="s">
        <v>219</v>
      </c>
      <c r="BM361" s="245" t="s">
        <v>553</v>
      </c>
    </row>
    <row r="362" s="12" customFormat="1" ht="22.8" customHeight="1">
      <c r="A362" s="12"/>
      <c r="B362" s="218"/>
      <c r="C362" s="219"/>
      <c r="D362" s="220" t="s">
        <v>74</v>
      </c>
      <c r="E362" s="232" t="s">
        <v>554</v>
      </c>
      <c r="F362" s="232" t="s">
        <v>555</v>
      </c>
      <c r="G362" s="219"/>
      <c r="H362" s="219"/>
      <c r="I362" s="222"/>
      <c r="J362" s="233">
        <f>BK362</f>
        <v>0</v>
      </c>
      <c r="K362" s="219"/>
      <c r="L362" s="224"/>
      <c r="M362" s="225"/>
      <c r="N362" s="226"/>
      <c r="O362" s="226"/>
      <c r="P362" s="227">
        <f>SUM(P363:P384)</f>
        <v>0</v>
      </c>
      <c r="Q362" s="226"/>
      <c r="R362" s="227">
        <f>SUM(R363:R384)</f>
        <v>1.5324612000000002</v>
      </c>
      <c r="S362" s="226"/>
      <c r="T362" s="228">
        <f>SUM(T363:T384)</f>
        <v>0.52729760000000003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29" t="s">
        <v>85</v>
      </c>
      <c r="AT362" s="230" t="s">
        <v>74</v>
      </c>
      <c r="AU362" s="230" t="s">
        <v>83</v>
      </c>
      <c r="AY362" s="229" t="s">
        <v>147</v>
      </c>
      <c r="BK362" s="231">
        <f>SUM(BK363:BK384)</f>
        <v>0</v>
      </c>
    </row>
    <row r="363" s="2" customFormat="1" ht="14.4" customHeight="1">
      <c r="A363" s="39"/>
      <c r="B363" s="40"/>
      <c r="C363" s="234" t="s">
        <v>556</v>
      </c>
      <c r="D363" s="234" t="s">
        <v>149</v>
      </c>
      <c r="E363" s="235" t="s">
        <v>557</v>
      </c>
      <c r="F363" s="236" t="s">
        <v>558</v>
      </c>
      <c r="G363" s="237" t="s">
        <v>385</v>
      </c>
      <c r="H363" s="238">
        <v>89.280000000000001</v>
      </c>
      <c r="I363" s="239"/>
      <c r="J363" s="240">
        <f>ROUND(I363*H363,2)</f>
        <v>0</v>
      </c>
      <c r="K363" s="236" t="s">
        <v>153</v>
      </c>
      <c r="L363" s="45"/>
      <c r="M363" s="241" t="s">
        <v>1</v>
      </c>
      <c r="N363" s="242" t="s">
        <v>40</v>
      </c>
      <c r="O363" s="92"/>
      <c r="P363" s="243">
        <f>O363*H363</f>
        <v>0</v>
      </c>
      <c r="Q363" s="243">
        <v>0</v>
      </c>
      <c r="R363" s="243">
        <f>Q363*H363</f>
        <v>0</v>
      </c>
      <c r="S363" s="243">
        <v>0.00167</v>
      </c>
      <c r="T363" s="244">
        <f>S363*H363</f>
        <v>0.1490976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45" t="s">
        <v>219</v>
      </c>
      <c r="AT363" s="245" t="s">
        <v>149</v>
      </c>
      <c r="AU363" s="245" t="s">
        <v>85</v>
      </c>
      <c r="AY363" s="18" t="s">
        <v>147</v>
      </c>
      <c r="BE363" s="246">
        <f>IF(N363="základní",J363,0)</f>
        <v>0</v>
      </c>
      <c r="BF363" s="246">
        <f>IF(N363="snížená",J363,0)</f>
        <v>0</v>
      </c>
      <c r="BG363" s="246">
        <f>IF(N363="zákl. přenesená",J363,0)</f>
        <v>0</v>
      </c>
      <c r="BH363" s="246">
        <f>IF(N363="sníž. přenesená",J363,0)</f>
        <v>0</v>
      </c>
      <c r="BI363" s="246">
        <f>IF(N363="nulová",J363,0)</f>
        <v>0</v>
      </c>
      <c r="BJ363" s="18" t="s">
        <v>83</v>
      </c>
      <c r="BK363" s="246">
        <f>ROUND(I363*H363,2)</f>
        <v>0</v>
      </c>
      <c r="BL363" s="18" t="s">
        <v>219</v>
      </c>
      <c r="BM363" s="245" t="s">
        <v>559</v>
      </c>
    </row>
    <row r="364" s="13" customFormat="1">
      <c r="A364" s="13"/>
      <c r="B364" s="247"/>
      <c r="C364" s="248"/>
      <c r="D364" s="249" t="s">
        <v>156</v>
      </c>
      <c r="E364" s="250" t="s">
        <v>1</v>
      </c>
      <c r="F364" s="251" t="s">
        <v>560</v>
      </c>
      <c r="G364" s="248"/>
      <c r="H364" s="252">
        <v>31.98</v>
      </c>
      <c r="I364" s="253"/>
      <c r="J364" s="248"/>
      <c r="K364" s="248"/>
      <c r="L364" s="254"/>
      <c r="M364" s="255"/>
      <c r="N364" s="256"/>
      <c r="O364" s="256"/>
      <c r="P364" s="256"/>
      <c r="Q364" s="256"/>
      <c r="R364" s="256"/>
      <c r="S364" s="256"/>
      <c r="T364" s="257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58" t="s">
        <v>156</v>
      </c>
      <c r="AU364" s="258" t="s">
        <v>85</v>
      </c>
      <c r="AV364" s="13" t="s">
        <v>85</v>
      </c>
      <c r="AW364" s="13" t="s">
        <v>32</v>
      </c>
      <c r="AX364" s="13" t="s">
        <v>75</v>
      </c>
      <c r="AY364" s="258" t="s">
        <v>147</v>
      </c>
    </row>
    <row r="365" s="13" customFormat="1">
      <c r="A365" s="13"/>
      <c r="B365" s="247"/>
      <c r="C365" s="248"/>
      <c r="D365" s="249" t="s">
        <v>156</v>
      </c>
      <c r="E365" s="250" t="s">
        <v>1</v>
      </c>
      <c r="F365" s="251" t="s">
        <v>561</v>
      </c>
      <c r="G365" s="248"/>
      <c r="H365" s="252">
        <v>57.299999999999997</v>
      </c>
      <c r="I365" s="253"/>
      <c r="J365" s="248"/>
      <c r="K365" s="248"/>
      <c r="L365" s="254"/>
      <c r="M365" s="255"/>
      <c r="N365" s="256"/>
      <c r="O365" s="256"/>
      <c r="P365" s="256"/>
      <c r="Q365" s="256"/>
      <c r="R365" s="256"/>
      <c r="S365" s="256"/>
      <c r="T365" s="257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58" t="s">
        <v>156</v>
      </c>
      <c r="AU365" s="258" t="s">
        <v>85</v>
      </c>
      <c r="AV365" s="13" t="s">
        <v>85</v>
      </c>
      <c r="AW365" s="13" t="s">
        <v>32</v>
      </c>
      <c r="AX365" s="13" t="s">
        <v>75</v>
      </c>
      <c r="AY365" s="258" t="s">
        <v>147</v>
      </c>
    </row>
    <row r="366" s="14" customFormat="1">
      <c r="A366" s="14"/>
      <c r="B366" s="259"/>
      <c r="C366" s="260"/>
      <c r="D366" s="249" t="s">
        <v>156</v>
      </c>
      <c r="E366" s="261" t="s">
        <v>1</v>
      </c>
      <c r="F366" s="262" t="s">
        <v>159</v>
      </c>
      <c r="G366" s="260"/>
      <c r="H366" s="263">
        <v>89.280000000000001</v>
      </c>
      <c r="I366" s="264"/>
      <c r="J366" s="260"/>
      <c r="K366" s="260"/>
      <c r="L366" s="265"/>
      <c r="M366" s="266"/>
      <c r="N366" s="267"/>
      <c r="O366" s="267"/>
      <c r="P366" s="267"/>
      <c r="Q366" s="267"/>
      <c r="R366" s="267"/>
      <c r="S366" s="267"/>
      <c r="T366" s="268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69" t="s">
        <v>156</v>
      </c>
      <c r="AU366" s="269" t="s">
        <v>85</v>
      </c>
      <c r="AV366" s="14" t="s">
        <v>154</v>
      </c>
      <c r="AW366" s="14" t="s">
        <v>32</v>
      </c>
      <c r="AX366" s="14" t="s">
        <v>83</v>
      </c>
      <c r="AY366" s="269" t="s">
        <v>147</v>
      </c>
    </row>
    <row r="367" s="2" customFormat="1" ht="14.4" customHeight="1">
      <c r="A367" s="39"/>
      <c r="B367" s="40"/>
      <c r="C367" s="234" t="s">
        <v>562</v>
      </c>
      <c r="D367" s="234" t="s">
        <v>149</v>
      </c>
      <c r="E367" s="235" t="s">
        <v>563</v>
      </c>
      <c r="F367" s="236" t="s">
        <v>564</v>
      </c>
      <c r="G367" s="237" t="s">
        <v>385</v>
      </c>
      <c r="H367" s="238">
        <v>100</v>
      </c>
      <c r="I367" s="239"/>
      <c r="J367" s="240">
        <f>ROUND(I367*H367,2)</f>
        <v>0</v>
      </c>
      <c r="K367" s="236" t="s">
        <v>153</v>
      </c>
      <c r="L367" s="45"/>
      <c r="M367" s="241" t="s">
        <v>1</v>
      </c>
      <c r="N367" s="242" t="s">
        <v>40</v>
      </c>
      <c r="O367" s="92"/>
      <c r="P367" s="243">
        <f>O367*H367</f>
        <v>0</v>
      </c>
      <c r="Q367" s="243">
        <v>0</v>
      </c>
      <c r="R367" s="243">
        <f>Q367*H367</f>
        <v>0</v>
      </c>
      <c r="S367" s="243">
        <v>0.0025999999999999999</v>
      </c>
      <c r="T367" s="244">
        <f>S367*H367</f>
        <v>0.26000000000000001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45" t="s">
        <v>219</v>
      </c>
      <c r="AT367" s="245" t="s">
        <v>149</v>
      </c>
      <c r="AU367" s="245" t="s">
        <v>85</v>
      </c>
      <c r="AY367" s="18" t="s">
        <v>147</v>
      </c>
      <c r="BE367" s="246">
        <f>IF(N367="základní",J367,0)</f>
        <v>0</v>
      </c>
      <c r="BF367" s="246">
        <f>IF(N367="snížená",J367,0)</f>
        <v>0</v>
      </c>
      <c r="BG367" s="246">
        <f>IF(N367="zákl. přenesená",J367,0)</f>
        <v>0</v>
      </c>
      <c r="BH367" s="246">
        <f>IF(N367="sníž. přenesená",J367,0)</f>
        <v>0</v>
      </c>
      <c r="BI367" s="246">
        <f>IF(N367="nulová",J367,0)</f>
        <v>0</v>
      </c>
      <c r="BJ367" s="18" t="s">
        <v>83</v>
      </c>
      <c r="BK367" s="246">
        <f>ROUND(I367*H367,2)</f>
        <v>0</v>
      </c>
      <c r="BL367" s="18" t="s">
        <v>219</v>
      </c>
      <c r="BM367" s="245" t="s">
        <v>565</v>
      </c>
    </row>
    <row r="368" s="13" customFormat="1">
      <c r="A368" s="13"/>
      <c r="B368" s="247"/>
      <c r="C368" s="248"/>
      <c r="D368" s="249" t="s">
        <v>156</v>
      </c>
      <c r="E368" s="250" t="s">
        <v>1</v>
      </c>
      <c r="F368" s="251" t="s">
        <v>566</v>
      </c>
      <c r="G368" s="248"/>
      <c r="H368" s="252">
        <v>100</v>
      </c>
      <c r="I368" s="253"/>
      <c r="J368" s="248"/>
      <c r="K368" s="248"/>
      <c r="L368" s="254"/>
      <c r="M368" s="255"/>
      <c r="N368" s="256"/>
      <c r="O368" s="256"/>
      <c r="P368" s="256"/>
      <c r="Q368" s="256"/>
      <c r="R368" s="256"/>
      <c r="S368" s="256"/>
      <c r="T368" s="257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58" t="s">
        <v>156</v>
      </c>
      <c r="AU368" s="258" t="s">
        <v>85</v>
      </c>
      <c r="AV368" s="13" t="s">
        <v>85</v>
      </c>
      <c r="AW368" s="13" t="s">
        <v>32</v>
      </c>
      <c r="AX368" s="13" t="s">
        <v>83</v>
      </c>
      <c r="AY368" s="258" t="s">
        <v>147</v>
      </c>
    </row>
    <row r="369" s="2" customFormat="1" ht="14.4" customHeight="1">
      <c r="A369" s="39"/>
      <c r="B369" s="40"/>
      <c r="C369" s="234" t="s">
        <v>567</v>
      </c>
      <c r="D369" s="234" t="s">
        <v>149</v>
      </c>
      <c r="E369" s="235" t="s">
        <v>568</v>
      </c>
      <c r="F369" s="236" t="s">
        <v>569</v>
      </c>
      <c r="G369" s="237" t="s">
        <v>385</v>
      </c>
      <c r="H369" s="238">
        <v>30</v>
      </c>
      <c r="I369" s="239"/>
      <c r="J369" s="240">
        <f>ROUND(I369*H369,2)</f>
        <v>0</v>
      </c>
      <c r="K369" s="236" t="s">
        <v>153</v>
      </c>
      <c r="L369" s="45"/>
      <c r="M369" s="241" t="s">
        <v>1</v>
      </c>
      <c r="N369" s="242" t="s">
        <v>40</v>
      </c>
      <c r="O369" s="92"/>
      <c r="P369" s="243">
        <f>O369*H369</f>
        <v>0</v>
      </c>
      <c r="Q369" s="243">
        <v>0</v>
      </c>
      <c r="R369" s="243">
        <f>Q369*H369</f>
        <v>0</v>
      </c>
      <c r="S369" s="243">
        <v>0.0039399999999999999</v>
      </c>
      <c r="T369" s="244">
        <f>S369*H369</f>
        <v>0.1182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45" t="s">
        <v>219</v>
      </c>
      <c r="AT369" s="245" t="s">
        <v>149</v>
      </c>
      <c r="AU369" s="245" t="s">
        <v>85</v>
      </c>
      <c r="AY369" s="18" t="s">
        <v>147</v>
      </c>
      <c r="BE369" s="246">
        <f>IF(N369="základní",J369,0)</f>
        <v>0</v>
      </c>
      <c r="BF369" s="246">
        <f>IF(N369="snížená",J369,0)</f>
        <v>0</v>
      </c>
      <c r="BG369" s="246">
        <f>IF(N369="zákl. přenesená",J369,0)</f>
        <v>0</v>
      </c>
      <c r="BH369" s="246">
        <f>IF(N369="sníž. přenesená",J369,0)</f>
        <v>0</v>
      </c>
      <c r="BI369" s="246">
        <f>IF(N369="nulová",J369,0)</f>
        <v>0</v>
      </c>
      <c r="BJ369" s="18" t="s">
        <v>83</v>
      </c>
      <c r="BK369" s="246">
        <f>ROUND(I369*H369,2)</f>
        <v>0</v>
      </c>
      <c r="BL369" s="18" t="s">
        <v>219</v>
      </c>
      <c r="BM369" s="245" t="s">
        <v>570</v>
      </c>
    </row>
    <row r="370" s="13" customFormat="1">
      <c r="A370" s="13"/>
      <c r="B370" s="247"/>
      <c r="C370" s="248"/>
      <c r="D370" s="249" t="s">
        <v>156</v>
      </c>
      <c r="E370" s="250" t="s">
        <v>1</v>
      </c>
      <c r="F370" s="251" t="s">
        <v>571</v>
      </c>
      <c r="G370" s="248"/>
      <c r="H370" s="252">
        <v>30</v>
      </c>
      <c r="I370" s="253"/>
      <c r="J370" s="248"/>
      <c r="K370" s="248"/>
      <c r="L370" s="254"/>
      <c r="M370" s="255"/>
      <c r="N370" s="256"/>
      <c r="O370" s="256"/>
      <c r="P370" s="256"/>
      <c r="Q370" s="256"/>
      <c r="R370" s="256"/>
      <c r="S370" s="256"/>
      <c r="T370" s="257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58" t="s">
        <v>156</v>
      </c>
      <c r="AU370" s="258" t="s">
        <v>85</v>
      </c>
      <c r="AV370" s="13" t="s">
        <v>85</v>
      </c>
      <c r="AW370" s="13" t="s">
        <v>32</v>
      </c>
      <c r="AX370" s="13" t="s">
        <v>83</v>
      </c>
      <c r="AY370" s="258" t="s">
        <v>147</v>
      </c>
    </row>
    <row r="371" s="2" customFormat="1" ht="14.4" customHeight="1">
      <c r="A371" s="39"/>
      <c r="B371" s="40"/>
      <c r="C371" s="234" t="s">
        <v>572</v>
      </c>
      <c r="D371" s="234" t="s">
        <v>149</v>
      </c>
      <c r="E371" s="235" t="s">
        <v>573</v>
      </c>
      <c r="F371" s="236" t="s">
        <v>574</v>
      </c>
      <c r="G371" s="237" t="s">
        <v>385</v>
      </c>
      <c r="H371" s="238">
        <v>150</v>
      </c>
      <c r="I371" s="239"/>
      <c r="J371" s="240">
        <f>ROUND(I371*H371,2)</f>
        <v>0</v>
      </c>
      <c r="K371" s="236" t="s">
        <v>153</v>
      </c>
      <c r="L371" s="45"/>
      <c r="M371" s="241" t="s">
        <v>1</v>
      </c>
      <c r="N371" s="242" t="s">
        <v>40</v>
      </c>
      <c r="O371" s="92"/>
      <c r="P371" s="243">
        <f>O371*H371</f>
        <v>0</v>
      </c>
      <c r="Q371" s="243">
        <v>0.00182</v>
      </c>
      <c r="R371" s="243">
        <f>Q371*H371</f>
        <v>0.27300000000000002</v>
      </c>
      <c r="S371" s="243">
        <v>0</v>
      </c>
      <c r="T371" s="244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45" t="s">
        <v>219</v>
      </c>
      <c r="AT371" s="245" t="s">
        <v>149</v>
      </c>
      <c r="AU371" s="245" t="s">
        <v>85</v>
      </c>
      <c r="AY371" s="18" t="s">
        <v>147</v>
      </c>
      <c r="BE371" s="246">
        <f>IF(N371="základní",J371,0)</f>
        <v>0</v>
      </c>
      <c r="BF371" s="246">
        <f>IF(N371="snížená",J371,0)</f>
        <v>0</v>
      </c>
      <c r="BG371" s="246">
        <f>IF(N371="zákl. přenesená",J371,0)</f>
        <v>0</v>
      </c>
      <c r="BH371" s="246">
        <f>IF(N371="sníž. přenesená",J371,0)</f>
        <v>0</v>
      </c>
      <c r="BI371" s="246">
        <f>IF(N371="nulová",J371,0)</f>
        <v>0</v>
      </c>
      <c r="BJ371" s="18" t="s">
        <v>83</v>
      </c>
      <c r="BK371" s="246">
        <f>ROUND(I371*H371,2)</f>
        <v>0</v>
      </c>
      <c r="BL371" s="18" t="s">
        <v>219</v>
      </c>
      <c r="BM371" s="245" t="s">
        <v>575</v>
      </c>
    </row>
    <row r="372" s="13" customFormat="1">
      <c r="A372" s="13"/>
      <c r="B372" s="247"/>
      <c r="C372" s="248"/>
      <c r="D372" s="249" t="s">
        <v>156</v>
      </c>
      <c r="E372" s="250" t="s">
        <v>1</v>
      </c>
      <c r="F372" s="251" t="s">
        <v>576</v>
      </c>
      <c r="G372" s="248"/>
      <c r="H372" s="252">
        <v>150</v>
      </c>
      <c r="I372" s="253"/>
      <c r="J372" s="248"/>
      <c r="K372" s="248"/>
      <c r="L372" s="254"/>
      <c r="M372" s="255"/>
      <c r="N372" s="256"/>
      <c r="O372" s="256"/>
      <c r="P372" s="256"/>
      <c r="Q372" s="256"/>
      <c r="R372" s="256"/>
      <c r="S372" s="256"/>
      <c r="T372" s="257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58" t="s">
        <v>156</v>
      </c>
      <c r="AU372" s="258" t="s">
        <v>85</v>
      </c>
      <c r="AV372" s="13" t="s">
        <v>85</v>
      </c>
      <c r="AW372" s="13" t="s">
        <v>32</v>
      </c>
      <c r="AX372" s="13" t="s">
        <v>83</v>
      </c>
      <c r="AY372" s="258" t="s">
        <v>147</v>
      </c>
    </row>
    <row r="373" s="2" customFormat="1" ht="24.15" customHeight="1">
      <c r="A373" s="39"/>
      <c r="B373" s="40"/>
      <c r="C373" s="234" t="s">
        <v>577</v>
      </c>
      <c r="D373" s="234" t="s">
        <v>149</v>
      </c>
      <c r="E373" s="235" t="s">
        <v>578</v>
      </c>
      <c r="F373" s="236" t="s">
        <v>579</v>
      </c>
      <c r="G373" s="237" t="s">
        <v>385</v>
      </c>
      <c r="H373" s="238">
        <v>10</v>
      </c>
      <c r="I373" s="239"/>
      <c r="J373" s="240">
        <f>ROUND(I373*H373,2)</f>
        <v>0</v>
      </c>
      <c r="K373" s="236" t="s">
        <v>153</v>
      </c>
      <c r="L373" s="45"/>
      <c r="M373" s="241" t="s">
        <v>1</v>
      </c>
      <c r="N373" s="242" t="s">
        <v>40</v>
      </c>
      <c r="O373" s="92"/>
      <c r="P373" s="243">
        <f>O373*H373</f>
        <v>0</v>
      </c>
      <c r="Q373" s="243">
        <v>0.0022200000000000002</v>
      </c>
      <c r="R373" s="243">
        <f>Q373*H373</f>
        <v>0.022200000000000001</v>
      </c>
      <c r="S373" s="243">
        <v>0</v>
      </c>
      <c r="T373" s="244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45" t="s">
        <v>219</v>
      </c>
      <c r="AT373" s="245" t="s">
        <v>149</v>
      </c>
      <c r="AU373" s="245" t="s">
        <v>85</v>
      </c>
      <c r="AY373" s="18" t="s">
        <v>147</v>
      </c>
      <c r="BE373" s="246">
        <f>IF(N373="základní",J373,0)</f>
        <v>0</v>
      </c>
      <c r="BF373" s="246">
        <f>IF(N373="snížená",J373,0)</f>
        <v>0</v>
      </c>
      <c r="BG373" s="246">
        <f>IF(N373="zákl. přenesená",J373,0)</f>
        <v>0</v>
      </c>
      <c r="BH373" s="246">
        <f>IF(N373="sníž. přenesená",J373,0)</f>
        <v>0</v>
      </c>
      <c r="BI373" s="246">
        <f>IF(N373="nulová",J373,0)</f>
        <v>0</v>
      </c>
      <c r="BJ373" s="18" t="s">
        <v>83</v>
      </c>
      <c r="BK373" s="246">
        <f>ROUND(I373*H373,2)</f>
        <v>0</v>
      </c>
      <c r="BL373" s="18" t="s">
        <v>219</v>
      </c>
      <c r="BM373" s="245" t="s">
        <v>580</v>
      </c>
    </row>
    <row r="374" s="2" customFormat="1" ht="24.15" customHeight="1">
      <c r="A374" s="39"/>
      <c r="B374" s="40"/>
      <c r="C374" s="234" t="s">
        <v>581</v>
      </c>
      <c r="D374" s="234" t="s">
        <v>149</v>
      </c>
      <c r="E374" s="235" t="s">
        <v>582</v>
      </c>
      <c r="F374" s="236" t="s">
        <v>583</v>
      </c>
      <c r="G374" s="237" t="s">
        <v>385</v>
      </c>
      <c r="H374" s="238">
        <v>65</v>
      </c>
      <c r="I374" s="239"/>
      <c r="J374" s="240">
        <f>ROUND(I374*H374,2)</f>
        <v>0</v>
      </c>
      <c r="K374" s="236" t="s">
        <v>153</v>
      </c>
      <c r="L374" s="45"/>
      <c r="M374" s="241" t="s">
        <v>1</v>
      </c>
      <c r="N374" s="242" t="s">
        <v>40</v>
      </c>
      <c r="O374" s="92"/>
      <c r="P374" s="243">
        <f>O374*H374</f>
        <v>0</v>
      </c>
      <c r="Q374" s="243">
        <v>0.0029099999999999998</v>
      </c>
      <c r="R374" s="243">
        <f>Q374*H374</f>
        <v>0.18914999999999999</v>
      </c>
      <c r="S374" s="243">
        <v>0</v>
      </c>
      <c r="T374" s="244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45" t="s">
        <v>219</v>
      </c>
      <c r="AT374" s="245" t="s">
        <v>149</v>
      </c>
      <c r="AU374" s="245" t="s">
        <v>85</v>
      </c>
      <c r="AY374" s="18" t="s">
        <v>147</v>
      </c>
      <c r="BE374" s="246">
        <f>IF(N374="základní",J374,0)</f>
        <v>0</v>
      </c>
      <c r="BF374" s="246">
        <f>IF(N374="snížená",J374,0)</f>
        <v>0</v>
      </c>
      <c r="BG374" s="246">
        <f>IF(N374="zákl. přenesená",J374,0)</f>
        <v>0</v>
      </c>
      <c r="BH374" s="246">
        <f>IF(N374="sníž. přenesená",J374,0)</f>
        <v>0</v>
      </c>
      <c r="BI374" s="246">
        <f>IF(N374="nulová",J374,0)</f>
        <v>0</v>
      </c>
      <c r="BJ374" s="18" t="s">
        <v>83</v>
      </c>
      <c r="BK374" s="246">
        <f>ROUND(I374*H374,2)</f>
        <v>0</v>
      </c>
      <c r="BL374" s="18" t="s">
        <v>219</v>
      </c>
      <c r="BM374" s="245" t="s">
        <v>584</v>
      </c>
    </row>
    <row r="375" s="2" customFormat="1" ht="24.15" customHeight="1">
      <c r="A375" s="39"/>
      <c r="B375" s="40"/>
      <c r="C375" s="234" t="s">
        <v>585</v>
      </c>
      <c r="D375" s="234" t="s">
        <v>149</v>
      </c>
      <c r="E375" s="235" t="s">
        <v>586</v>
      </c>
      <c r="F375" s="236" t="s">
        <v>587</v>
      </c>
      <c r="G375" s="237" t="s">
        <v>385</v>
      </c>
      <c r="H375" s="238">
        <v>75</v>
      </c>
      <c r="I375" s="239"/>
      <c r="J375" s="240">
        <f>ROUND(I375*H375,2)</f>
        <v>0</v>
      </c>
      <c r="K375" s="236" t="s">
        <v>153</v>
      </c>
      <c r="L375" s="45"/>
      <c r="M375" s="241" t="s">
        <v>1</v>
      </c>
      <c r="N375" s="242" t="s">
        <v>40</v>
      </c>
      <c r="O375" s="92"/>
      <c r="P375" s="243">
        <f>O375*H375</f>
        <v>0</v>
      </c>
      <c r="Q375" s="243">
        <v>0.0058399999999999997</v>
      </c>
      <c r="R375" s="243">
        <f>Q375*H375</f>
        <v>0.438</v>
      </c>
      <c r="S375" s="243">
        <v>0</v>
      </c>
      <c r="T375" s="244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45" t="s">
        <v>219</v>
      </c>
      <c r="AT375" s="245" t="s">
        <v>149</v>
      </c>
      <c r="AU375" s="245" t="s">
        <v>85</v>
      </c>
      <c r="AY375" s="18" t="s">
        <v>147</v>
      </c>
      <c r="BE375" s="246">
        <f>IF(N375="základní",J375,0)</f>
        <v>0</v>
      </c>
      <c r="BF375" s="246">
        <f>IF(N375="snížená",J375,0)</f>
        <v>0</v>
      </c>
      <c r="BG375" s="246">
        <f>IF(N375="zákl. přenesená",J375,0)</f>
        <v>0</v>
      </c>
      <c r="BH375" s="246">
        <f>IF(N375="sníž. přenesená",J375,0)</f>
        <v>0</v>
      </c>
      <c r="BI375" s="246">
        <f>IF(N375="nulová",J375,0)</f>
        <v>0</v>
      </c>
      <c r="BJ375" s="18" t="s">
        <v>83</v>
      </c>
      <c r="BK375" s="246">
        <f>ROUND(I375*H375,2)</f>
        <v>0</v>
      </c>
      <c r="BL375" s="18" t="s">
        <v>219</v>
      </c>
      <c r="BM375" s="245" t="s">
        <v>588</v>
      </c>
    </row>
    <row r="376" s="13" customFormat="1">
      <c r="A376" s="13"/>
      <c r="B376" s="247"/>
      <c r="C376" s="248"/>
      <c r="D376" s="249" t="s">
        <v>156</v>
      </c>
      <c r="E376" s="250" t="s">
        <v>1</v>
      </c>
      <c r="F376" s="251" t="s">
        <v>589</v>
      </c>
      <c r="G376" s="248"/>
      <c r="H376" s="252">
        <v>75</v>
      </c>
      <c r="I376" s="253"/>
      <c r="J376" s="248"/>
      <c r="K376" s="248"/>
      <c r="L376" s="254"/>
      <c r="M376" s="255"/>
      <c r="N376" s="256"/>
      <c r="O376" s="256"/>
      <c r="P376" s="256"/>
      <c r="Q376" s="256"/>
      <c r="R376" s="256"/>
      <c r="S376" s="256"/>
      <c r="T376" s="257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8" t="s">
        <v>156</v>
      </c>
      <c r="AU376" s="258" t="s">
        <v>85</v>
      </c>
      <c r="AV376" s="13" t="s">
        <v>85</v>
      </c>
      <c r="AW376" s="13" t="s">
        <v>32</v>
      </c>
      <c r="AX376" s="13" t="s">
        <v>83</v>
      </c>
      <c r="AY376" s="258" t="s">
        <v>147</v>
      </c>
    </row>
    <row r="377" s="2" customFormat="1" ht="24.15" customHeight="1">
      <c r="A377" s="39"/>
      <c r="B377" s="40"/>
      <c r="C377" s="234" t="s">
        <v>590</v>
      </c>
      <c r="D377" s="234" t="s">
        <v>149</v>
      </c>
      <c r="E377" s="235" t="s">
        <v>591</v>
      </c>
      <c r="F377" s="236" t="s">
        <v>592</v>
      </c>
      <c r="G377" s="237" t="s">
        <v>385</v>
      </c>
      <c r="H377" s="238">
        <v>89.280000000000001</v>
      </c>
      <c r="I377" s="239"/>
      <c r="J377" s="240">
        <f>ROUND(I377*H377,2)</f>
        <v>0</v>
      </c>
      <c r="K377" s="236" t="s">
        <v>153</v>
      </c>
      <c r="L377" s="45"/>
      <c r="M377" s="241" t="s">
        <v>1</v>
      </c>
      <c r="N377" s="242" t="s">
        <v>40</v>
      </c>
      <c r="O377" s="92"/>
      <c r="P377" s="243">
        <f>O377*H377</f>
        <v>0</v>
      </c>
      <c r="Q377" s="243">
        <v>0.0042900000000000004</v>
      </c>
      <c r="R377" s="243">
        <f>Q377*H377</f>
        <v>0.38301120000000005</v>
      </c>
      <c r="S377" s="243">
        <v>0</v>
      </c>
      <c r="T377" s="244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45" t="s">
        <v>219</v>
      </c>
      <c r="AT377" s="245" t="s">
        <v>149</v>
      </c>
      <c r="AU377" s="245" t="s">
        <v>85</v>
      </c>
      <c r="AY377" s="18" t="s">
        <v>147</v>
      </c>
      <c r="BE377" s="246">
        <f>IF(N377="základní",J377,0)</f>
        <v>0</v>
      </c>
      <c r="BF377" s="246">
        <f>IF(N377="snížená",J377,0)</f>
        <v>0</v>
      </c>
      <c r="BG377" s="246">
        <f>IF(N377="zákl. přenesená",J377,0)</f>
        <v>0</v>
      </c>
      <c r="BH377" s="246">
        <f>IF(N377="sníž. přenesená",J377,0)</f>
        <v>0</v>
      </c>
      <c r="BI377" s="246">
        <f>IF(N377="nulová",J377,0)</f>
        <v>0</v>
      </c>
      <c r="BJ377" s="18" t="s">
        <v>83</v>
      </c>
      <c r="BK377" s="246">
        <f>ROUND(I377*H377,2)</f>
        <v>0</v>
      </c>
      <c r="BL377" s="18" t="s">
        <v>219</v>
      </c>
      <c r="BM377" s="245" t="s">
        <v>593</v>
      </c>
    </row>
    <row r="378" s="13" customFormat="1">
      <c r="A378" s="13"/>
      <c r="B378" s="247"/>
      <c r="C378" s="248"/>
      <c r="D378" s="249" t="s">
        <v>156</v>
      </c>
      <c r="E378" s="250" t="s">
        <v>1</v>
      </c>
      <c r="F378" s="251" t="s">
        <v>560</v>
      </c>
      <c r="G378" s="248"/>
      <c r="H378" s="252">
        <v>31.98</v>
      </c>
      <c r="I378" s="253"/>
      <c r="J378" s="248"/>
      <c r="K378" s="248"/>
      <c r="L378" s="254"/>
      <c r="M378" s="255"/>
      <c r="N378" s="256"/>
      <c r="O378" s="256"/>
      <c r="P378" s="256"/>
      <c r="Q378" s="256"/>
      <c r="R378" s="256"/>
      <c r="S378" s="256"/>
      <c r="T378" s="257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58" t="s">
        <v>156</v>
      </c>
      <c r="AU378" s="258" t="s">
        <v>85</v>
      </c>
      <c r="AV378" s="13" t="s">
        <v>85</v>
      </c>
      <c r="AW378" s="13" t="s">
        <v>32</v>
      </c>
      <c r="AX378" s="13" t="s">
        <v>75</v>
      </c>
      <c r="AY378" s="258" t="s">
        <v>147</v>
      </c>
    </row>
    <row r="379" s="13" customFormat="1">
      <c r="A379" s="13"/>
      <c r="B379" s="247"/>
      <c r="C379" s="248"/>
      <c r="D379" s="249" t="s">
        <v>156</v>
      </c>
      <c r="E379" s="250" t="s">
        <v>1</v>
      </c>
      <c r="F379" s="251" t="s">
        <v>561</v>
      </c>
      <c r="G379" s="248"/>
      <c r="H379" s="252">
        <v>57.299999999999997</v>
      </c>
      <c r="I379" s="253"/>
      <c r="J379" s="248"/>
      <c r="K379" s="248"/>
      <c r="L379" s="254"/>
      <c r="M379" s="255"/>
      <c r="N379" s="256"/>
      <c r="O379" s="256"/>
      <c r="P379" s="256"/>
      <c r="Q379" s="256"/>
      <c r="R379" s="256"/>
      <c r="S379" s="256"/>
      <c r="T379" s="257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58" t="s">
        <v>156</v>
      </c>
      <c r="AU379" s="258" t="s">
        <v>85</v>
      </c>
      <c r="AV379" s="13" t="s">
        <v>85</v>
      </c>
      <c r="AW379" s="13" t="s">
        <v>32</v>
      </c>
      <c r="AX379" s="13" t="s">
        <v>75</v>
      </c>
      <c r="AY379" s="258" t="s">
        <v>147</v>
      </c>
    </row>
    <row r="380" s="14" customFormat="1">
      <c r="A380" s="14"/>
      <c r="B380" s="259"/>
      <c r="C380" s="260"/>
      <c r="D380" s="249" t="s">
        <v>156</v>
      </c>
      <c r="E380" s="261" t="s">
        <v>1</v>
      </c>
      <c r="F380" s="262" t="s">
        <v>159</v>
      </c>
      <c r="G380" s="260"/>
      <c r="H380" s="263">
        <v>89.280000000000001</v>
      </c>
      <c r="I380" s="264"/>
      <c r="J380" s="260"/>
      <c r="K380" s="260"/>
      <c r="L380" s="265"/>
      <c r="M380" s="266"/>
      <c r="N380" s="267"/>
      <c r="O380" s="267"/>
      <c r="P380" s="267"/>
      <c r="Q380" s="267"/>
      <c r="R380" s="267"/>
      <c r="S380" s="267"/>
      <c r="T380" s="268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69" t="s">
        <v>156</v>
      </c>
      <c r="AU380" s="269" t="s">
        <v>85</v>
      </c>
      <c r="AV380" s="14" t="s">
        <v>154</v>
      </c>
      <c r="AW380" s="14" t="s">
        <v>32</v>
      </c>
      <c r="AX380" s="14" t="s">
        <v>83</v>
      </c>
      <c r="AY380" s="269" t="s">
        <v>147</v>
      </c>
    </row>
    <row r="381" s="2" customFormat="1" ht="24.15" customHeight="1">
      <c r="A381" s="39"/>
      <c r="B381" s="40"/>
      <c r="C381" s="234" t="s">
        <v>594</v>
      </c>
      <c r="D381" s="234" t="s">
        <v>149</v>
      </c>
      <c r="E381" s="235" t="s">
        <v>595</v>
      </c>
      <c r="F381" s="236" t="s">
        <v>596</v>
      </c>
      <c r="G381" s="237" t="s">
        <v>385</v>
      </c>
      <c r="H381" s="238">
        <v>100</v>
      </c>
      <c r="I381" s="239"/>
      <c r="J381" s="240">
        <f>ROUND(I381*H381,2)</f>
        <v>0</v>
      </c>
      <c r="K381" s="236" t="s">
        <v>153</v>
      </c>
      <c r="L381" s="45"/>
      <c r="M381" s="241" t="s">
        <v>1</v>
      </c>
      <c r="N381" s="242" t="s">
        <v>40</v>
      </c>
      <c r="O381" s="92"/>
      <c r="P381" s="243">
        <f>O381*H381</f>
        <v>0</v>
      </c>
      <c r="Q381" s="243">
        <v>0.0016199999999999999</v>
      </c>
      <c r="R381" s="243">
        <f>Q381*H381</f>
        <v>0.16199999999999998</v>
      </c>
      <c r="S381" s="243">
        <v>0</v>
      </c>
      <c r="T381" s="244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45" t="s">
        <v>219</v>
      </c>
      <c r="AT381" s="245" t="s">
        <v>149</v>
      </c>
      <c r="AU381" s="245" t="s">
        <v>85</v>
      </c>
      <c r="AY381" s="18" t="s">
        <v>147</v>
      </c>
      <c r="BE381" s="246">
        <f>IF(N381="základní",J381,0)</f>
        <v>0</v>
      </c>
      <c r="BF381" s="246">
        <f>IF(N381="snížená",J381,0)</f>
        <v>0</v>
      </c>
      <c r="BG381" s="246">
        <f>IF(N381="zákl. přenesená",J381,0)</f>
        <v>0</v>
      </c>
      <c r="BH381" s="246">
        <f>IF(N381="sníž. přenesená",J381,0)</f>
        <v>0</v>
      </c>
      <c r="BI381" s="246">
        <f>IF(N381="nulová",J381,0)</f>
        <v>0</v>
      </c>
      <c r="BJ381" s="18" t="s">
        <v>83</v>
      </c>
      <c r="BK381" s="246">
        <f>ROUND(I381*H381,2)</f>
        <v>0</v>
      </c>
      <c r="BL381" s="18" t="s">
        <v>219</v>
      </c>
      <c r="BM381" s="245" t="s">
        <v>597</v>
      </c>
    </row>
    <row r="382" s="13" customFormat="1">
      <c r="A382" s="13"/>
      <c r="B382" s="247"/>
      <c r="C382" s="248"/>
      <c r="D382" s="249" t="s">
        <v>156</v>
      </c>
      <c r="E382" s="250" t="s">
        <v>1</v>
      </c>
      <c r="F382" s="251" t="s">
        <v>566</v>
      </c>
      <c r="G382" s="248"/>
      <c r="H382" s="252">
        <v>100</v>
      </c>
      <c r="I382" s="253"/>
      <c r="J382" s="248"/>
      <c r="K382" s="248"/>
      <c r="L382" s="254"/>
      <c r="M382" s="255"/>
      <c r="N382" s="256"/>
      <c r="O382" s="256"/>
      <c r="P382" s="256"/>
      <c r="Q382" s="256"/>
      <c r="R382" s="256"/>
      <c r="S382" s="256"/>
      <c r="T382" s="257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58" t="s">
        <v>156</v>
      </c>
      <c r="AU382" s="258" t="s">
        <v>85</v>
      </c>
      <c r="AV382" s="13" t="s">
        <v>85</v>
      </c>
      <c r="AW382" s="13" t="s">
        <v>32</v>
      </c>
      <c r="AX382" s="13" t="s">
        <v>83</v>
      </c>
      <c r="AY382" s="258" t="s">
        <v>147</v>
      </c>
    </row>
    <row r="383" s="2" customFormat="1" ht="24.15" customHeight="1">
      <c r="A383" s="39"/>
      <c r="B383" s="40"/>
      <c r="C383" s="234" t="s">
        <v>598</v>
      </c>
      <c r="D383" s="234" t="s">
        <v>149</v>
      </c>
      <c r="E383" s="235" t="s">
        <v>599</v>
      </c>
      <c r="F383" s="236" t="s">
        <v>600</v>
      </c>
      <c r="G383" s="237" t="s">
        <v>385</v>
      </c>
      <c r="H383" s="238">
        <v>30</v>
      </c>
      <c r="I383" s="239"/>
      <c r="J383" s="240">
        <f>ROUND(I383*H383,2)</f>
        <v>0</v>
      </c>
      <c r="K383" s="236" t="s">
        <v>1</v>
      </c>
      <c r="L383" s="45"/>
      <c r="M383" s="241" t="s">
        <v>1</v>
      </c>
      <c r="N383" s="242" t="s">
        <v>40</v>
      </c>
      <c r="O383" s="92"/>
      <c r="P383" s="243">
        <f>O383*H383</f>
        <v>0</v>
      </c>
      <c r="Q383" s="243">
        <v>0.0021700000000000001</v>
      </c>
      <c r="R383" s="243">
        <f>Q383*H383</f>
        <v>0.065100000000000005</v>
      </c>
      <c r="S383" s="243">
        <v>0</v>
      </c>
      <c r="T383" s="244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45" t="s">
        <v>219</v>
      </c>
      <c r="AT383" s="245" t="s">
        <v>149</v>
      </c>
      <c r="AU383" s="245" t="s">
        <v>85</v>
      </c>
      <c r="AY383" s="18" t="s">
        <v>147</v>
      </c>
      <c r="BE383" s="246">
        <f>IF(N383="základní",J383,0)</f>
        <v>0</v>
      </c>
      <c r="BF383" s="246">
        <f>IF(N383="snížená",J383,0)</f>
        <v>0</v>
      </c>
      <c r="BG383" s="246">
        <f>IF(N383="zákl. přenesená",J383,0)</f>
        <v>0</v>
      </c>
      <c r="BH383" s="246">
        <f>IF(N383="sníž. přenesená",J383,0)</f>
        <v>0</v>
      </c>
      <c r="BI383" s="246">
        <f>IF(N383="nulová",J383,0)</f>
        <v>0</v>
      </c>
      <c r="BJ383" s="18" t="s">
        <v>83</v>
      </c>
      <c r="BK383" s="246">
        <f>ROUND(I383*H383,2)</f>
        <v>0</v>
      </c>
      <c r="BL383" s="18" t="s">
        <v>219</v>
      </c>
      <c r="BM383" s="245" t="s">
        <v>601</v>
      </c>
    </row>
    <row r="384" s="13" customFormat="1">
      <c r="A384" s="13"/>
      <c r="B384" s="247"/>
      <c r="C384" s="248"/>
      <c r="D384" s="249" t="s">
        <v>156</v>
      </c>
      <c r="E384" s="250" t="s">
        <v>1</v>
      </c>
      <c r="F384" s="251" t="s">
        <v>299</v>
      </c>
      <c r="G384" s="248"/>
      <c r="H384" s="252">
        <v>30</v>
      </c>
      <c r="I384" s="253"/>
      <c r="J384" s="248"/>
      <c r="K384" s="248"/>
      <c r="L384" s="254"/>
      <c r="M384" s="255"/>
      <c r="N384" s="256"/>
      <c r="O384" s="256"/>
      <c r="P384" s="256"/>
      <c r="Q384" s="256"/>
      <c r="R384" s="256"/>
      <c r="S384" s="256"/>
      <c r="T384" s="257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58" t="s">
        <v>156</v>
      </c>
      <c r="AU384" s="258" t="s">
        <v>85</v>
      </c>
      <c r="AV384" s="13" t="s">
        <v>85</v>
      </c>
      <c r="AW384" s="13" t="s">
        <v>32</v>
      </c>
      <c r="AX384" s="13" t="s">
        <v>83</v>
      </c>
      <c r="AY384" s="258" t="s">
        <v>147</v>
      </c>
    </row>
    <row r="385" s="12" customFormat="1" ht="22.8" customHeight="1">
      <c r="A385" s="12"/>
      <c r="B385" s="218"/>
      <c r="C385" s="219"/>
      <c r="D385" s="220" t="s">
        <v>74</v>
      </c>
      <c r="E385" s="232" t="s">
        <v>602</v>
      </c>
      <c r="F385" s="232" t="s">
        <v>603</v>
      </c>
      <c r="G385" s="219"/>
      <c r="H385" s="219"/>
      <c r="I385" s="222"/>
      <c r="J385" s="233">
        <f>BK385</f>
        <v>0</v>
      </c>
      <c r="K385" s="219"/>
      <c r="L385" s="224"/>
      <c r="M385" s="225"/>
      <c r="N385" s="226"/>
      <c r="O385" s="226"/>
      <c r="P385" s="227">
        <f>SUM(P386:P432)</f>
        <v>0</v>
      </c>
      <c r="Q385" s="226"/>
      <c r="R385" s="227">
        <f>SUM(R386:R432)</f>
        <v>2.7985722800000001</v>
      </c>
      <c r="S385" s="226"/>
      <c r="T385" s="228">
        <f>SUM(T386:T432)</f>
        <v>0.14899999999999999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229" t="s">
        <v>85</v>
      </c>
      <c r="AT385" s="230" t="s">
        <v>74</v>
      </c>
      <c r="AU385" s="230" t="s">
        <v>83</v>
      </c>
      <c r="AY385" s="229" t="s">
        <v>147</v>
      </c>
      <c r="BK385" s="231">
        <f>SUM(BK386:BK432)</f>
        <v>0</v>
      </c>
    </row>
    <row r="386" s="2" customFormat="1" ht="24.15" customHeight="1">
      <c r="A386" s="39"/>
      <c r="B386" s="40"/>
      <c r="C386" s="234" t="s">
        <v>604</v>
      </c>
      <c r="D386" s="234" t="s">
        <v>149</v>
      </c>
      <c r="E386" s="235" t="s">
        <v>605</v>
      </c>
      <c r="F386" s="236" t="s">
        <v>606</v>
      </c>
      <c r="G386" s="237" t="s">
        <v>189</v>
      </c>
      <c r="H386" s="238">
        <v>8</v>
      </c>
      <c r="I386" s="239"/>
      <c r="J386" s="240">
        <f>ROUND(I386*H386,2)</f>
        <v>0</v>
      </c>
      <c r="K386" s="236" t="s">
        <v>153</v>
      </c>
      <c r="L386" s="45"/>
      <c r="M386" s="241" t="s">
        <v>1</v>
      </c>
      <c r="N386" s="242" t="s">
        <v>40</v>
      </c>
      <c r="O386" s="92"/>
      <c r="P386" s="243">
        <f>O386*H386</f>
        <v>0</v>
      </c>
      <c r="Q386" s="243">
        <v>0</v>
      </c>
      <c r="R386" s="243">
        <f>Q386*H386</f>
        <v>0</v>
      </c>
      <c r="S386" s="243">
        <v>0.0030000000000000001</v>
      </c>
      <c r="T386" s="244">
        <f>S386*H386</f>
        <v>0.024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45" t="s">
        <v>219</v>
      </c>
      <c r="AT386" s="245" t="s">
        <v>149</v>
      </c>
      <c r="AU386" s="245" t="s">
        <v>85</v>
      </c>
      <c r="AY386" s="18" t="s">
        <v>147</v>
      </c>
      <c r="BE386" s="246">
        <f>IF(N386="základní",J386,0)</f>
        <v>0</v>
      </c>
      <c r="BF386" s="246">
        <f>IF(N386="snížená",J386,0)</f>
        <v>0</v>
      </c>
      <c r="BG386" s="246">
        <f>IF(N386="zákl. přenesená",J386,0)</f>
        <v>0</v>
      </c>
      <c r="BH386" s="246">
        <f>IF(N386="sníž. přenesená",J386,0)</f>
        <v>0</v>
      </c>
      <c r="BI386" s="246">
        <f>IF(N386="nulová",J386,0)</f>
        <v>0</v>
      </c>
      <c r="BJ386" s="18" t="s">
        <v>83</v>
      </c>
      <c r="BK386" s="246">
        <f>ROUND(I386*H386,2)</f>
        <v>0</v>
      </c>
      <c r="BL386" s="18" t="s">
        <v>219</v>
      </c>
      <c r="BM386" s="245" t="s">
        <v>607</v>
      </c>
    </row>
    <row r="387" s="13" customFormat="1">
      <c r="A387" s="13"/>
      <c r="B387" s="247"/>
      <c r="C387" s="248"/>
      <c r="D387" s="249" t="s">
        <v>156</v>
      </c>
      <c r="E387" s="250" t="s">
        <v>1</v>
      </c>
      <c r="F387" s="251" t="s">
        <v>192</v>
      </c>
      <c r="G387" s="248"/>
      <c r="H387" s="252">
        <v>8</v>
      </c>
      <c r="I387" s="253"/>
      <c r="J387" s="248"/>
      <c r="K387" s="248"/>
      <c r="L387" s="254"/>
      <c r="M387" s="255"/>
      <c r="N387" s="256"/>
      <c r="O387" s="256"/>
      <c r="P387" s="256"/>
      <c r="Q387" s="256"/>
      <c r="R387" s="256"/>
      <c r="S387" s="256"/>
      <c r="T387" s="257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58" t="s">
        <v>156</v>
      </c>
      <c r="AU387" s="258" t="s">
        <v>85</v>
      </c>
      <c r="AV387" s="13" t="s">
        <v>85</v>
      </c>
      <c r="AW387" s="13" t="s">
        <v>32</v>
      </c>
      <c r="AX387" s="13" t="s">
        <v>75</v>
      </c>
      <c r="AY387" s="258" t="s">
        <v>147</v>
      </c>
    </row>
    <row r="388" s="14" customFormat="1">
      <c r="A388" s="14"/>
      <c r="B388" s="259"/>
      <c r="C388" s="260"/>
      <c r="D388" s="249" t="s">
        <v>156</v>
      </c>
      <c r="E388" s="261" t="s">
        <v>1</v>
      </c>
      <c r="F388" s="262" t="s">
        <v>159</v>
      </c>
      <c r="G388" s="260"/>
      <c r="H388" s="263">
        <v>8</v>
      </c>
      <c r="I388" s="264"/>
      <c r="J388" s="260"/>
      <c r="K388" s="260"/>
      <c r="L388" s="265"/>
      <c r="M388" s="266"/>
      <c r="N388" s="267"/>
      <c r="O388" s="267"/>
      <c r="P388" s="267"/>
      <c r="Q388" s="267"/>
      <c r="R388" s="267"/>
      <c r="S388" s="267"/>
      <c r="T388" s="268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69" t="s">
        <v>156</v>
      </c>
      <c r="AU388" s="269" t="s">
        <v>85</v>
      </c>
      <c r="AV388" s="14" t="s">
        <v>154</v>
      </c>
      <c r="AW388" s="14" t="s">
        <v>32</v>
      </c>
      <c r="AX388" s="14" t="s">
        <v>83</v>
      </c>
      <c r="AY388" s="269" t="s">
        <v>147</v>
      </c>
    </row>
    <row r="389" s="2" customFormat="1" ht="24.15" customHeight="1">
      <c r="A389" s="39"/>
      <c r="B389" s="40"/>
      <c r="C389" s="234" t="s">
        <v>608</v>
      </c>
      <c r="D389" s="234" t="s">
        <v>149</v>
      </c>
      <c r="E389" s="235" t="s">
        <v>609</v>
      </c>
      <c r="F389" s="236" t="s">
        <v>610</v>
      </c>
      <c r="G389" s="237" t="s">
        <v>189</v>
      </c>
      <c r="H389" s="238">
        <v>25</v>
      </c>
      <c r="I389" s="239"/>
      <c r="J389" s="240">
        <f>ROUND(I389*H389,2)</f>
        <v>0</v>
      </c>
      <c r="K389" s="236" t="s">
        <v>153</v>
      </c>
      <c r="L389" s="45"/>
      <c r="M389" s="241" t="s">
        <v>1</v>
      </c>
      <c r="N389" s="242" t="s">
        <v>40</v>
      </c>
      <c r="O389" s="92"/>
      <c r="P389" s="243">
        <f>O389*H389</f>
        <v>0</v>
      </c>
      <c r="Q389" s="243">
        <v>0</v>
      </c>
      <c r="R389" s="243">
        <f>Q389*H389</f>
        <v>0</v>
      </c>
      <c r="S389" s="243">
        <v>0.0050000000000000001</v>
      </c>
      <c r="T389" s="244">
        <f>S389*H389</f>
        <v>0.125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45" t="s">
        <v>219</v>
      </c>
      <c r="AT389" s="245" t="s">
        <v>149</v>
      </c>
      <c r="AU389" s="245" t="s">
        <v>85</v>
      </c>
      <c r="AY389" s="18" t="s">
        <v>147</v>
      </c>
      <c r="BE389" s="246">
        <f>IF(N389="základní",J389,0)</f>
        <v>0</v>
      </c>
      <c r="BF389" s="246">
        <f>IF(N389="snížená",J389,0)</f>
        <v>0</v>
      </c>
      <c r="BG389" s="246">
        <f>IF(N389="zákl. přenesená",J389,0)</f>
        <v>0</v>
      </c>
      <c r="BH389" s="246">
        <f>IF(N389="sníž. přenesená",J389,0)</f>
        <v>0</v>
      </c>
      <c r="BI389" s="246">
        <f>IF(N389="nulová",J389,0)</f>
        <v>0</v>
      </c>
      <c r="BJ389" s="18" t="s">
        <v>83</v>
      </c>
      <c r="BK389" s="246">
        <f>ROUND(I389*H389,2)</f>
        <v>0</v>
      </c>
      <c r="BL389" s="18" t="s">
        <v>219</v>
      </c>
      <c r="BM389" s="245" t="s">
        <v>611</v>
      </c>
    </row>
    <row r="390" s="13" customFormat="1">
      <c r="A390" s="13"/>
      <c r="B390" s="247"/>
      <c r="C390" s="248"/>
      <c r="D390" s="249" t="s">
        <v>156</v>
      </c>
      <c r="E390" s="250" t="s">
        <v>1</v>
      </c>
      <c r="F390" s="251" t="s">
        <v>612</v>
      </c>
      <c r="G390" s="248"/>
      <c r="H390" s="252">
        <v>3</v>
      </c>
      <c r="I390" s="253"/>
      <c r="J390" s="248"/>
      <c r="K390" s="248"/>
      <c r="L390" s="254"/>
      <c r="M390" s="255"/>
      <c r="N390" s="256"/>
      <c r="O390" s="256"/>
      <c r="P390" s="256"/>
      <c r="Q390" s="256"/>
      <c r="R390" s="256"/>
      <c r="S390" s="256"/>
      <c r="T390" s="257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58" t="s">
        <v>156</v>
      </c>
      <c r="AU390" s="258" t="s">
        <v>85</v>
      </c>
      <c r="AV390" s="13" t="s">
        <v>85</v>
      </c>
      <c r="AW390" s="13" t="s">
        <v>32</v>
      </c>
      <c r="AX390" s="13" t="s">
        <v>75</v>
      </c>
      <c r="AY390" s="258" t="s">
        <v>147</v>
      </c>
    </row>
    <row r="391" s="13" customFormat="1">
      <c r="A391" s="13"/>
      <c r="B391" s="247"/>
      <c r="C391" s="248"/>
      <c r="D391" s="249" t="s">
        <v>156</v>
      </c>
      <c r="E391" s="250" t="s">
        <v>1</v>
      </c>
      <c r="F391" s="251" t="s">
        <v>613</v>
      </c>
      <c r="G391" s="248"/>
      <c r="H391" s="252">
        <v>22</v>
      </c>
      <c r="I391" s="253"/>
      <c r="J391" s="248"/>
      <c r="K391" s="248"/>
      <c r="L391" s="254"/>
      <c r="M391" s="255"/>
      <c r="N391" s="256"/>
      <c r="O391" s="256"/>
      <c r="P391" s="256"/>
      <c r="Q391" s="256"/>
      <c r="R391" s="256"/>
      <c r="S391" s="256"/>
      <c r="T391" s="257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58" t="s">
        <v>156</v>
      </c>
      <c r="AU391" s="258" t="s">
        <v>85</v>
      </c>
      <c r="AV391" s="13" t="s">
        <v>85</v>
      </c>
      <c r="AW391" s="13" t="s">
        <v>32</v>
      </c>
      <c r="AX391" s="13" t="s">
        <v>75</v>
      </c>
      <c r="AY391" s="258" t="s">
        <v>147</v>
      </c>
    </row>
    <row r="392" s="14" customFormat="1">
      <c r="A392" s="14"/>
      <c r="B392" s="259"/>
      <c r="C392" s="260"/>
      <c r="D392" s="249" t="s">
        <v>156</v>
      </c>
      <c r="E392" s="261" t="s">
        <v>1</v>
      </c>
      <c r="F392" s="262" t="s">
        <v>159</v>
      </c>
      <c r="G392" s="260"/>
      <c r="H392" s="263">
        <v>25</v>
      </c>
      <c r="I392" s="264"/>
      <c r="J392" s="260"/>
      <c r="K392" s="260"/>
      <c r="L392" s="265"/>
      <c r="M392" s="266"/>
      <c r="N392" s="267"/>
      <c r="O392" s="267"/>
      <c r="P392" s="267"/>
      <c r="Q392" s="267"/>
      <c r="R392" s="267"/>
      <c r="S392" s="267"/>
      <c r="T392" s="268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69" t="s">
        <v>156</v>
      </c>
      <c r="AU392" s="269" t="s">
        <v>85</v>
      </c>
      <c r="AV392" s="14" t="s">
        <v>154</v>
      </c>
      <c r="AW392" s="14" t="s">
        <v>32</v>
      </c>
      <c r="AX392" s="14" t="s">
        <v>83</v>
      </c>
      <c r="AY392" s="269" t="s">
        <v>147</v>
      </c>
    </row>
    <row r="393" s="2" customFormat="1" ht="24.15" customHeight="1">
      <c r="A393" s="39"/>
      <c r="B393" s="40"/>
      <c r="C393" s="234" t="s">
        <v>614</v>
      </c>
      <c r="D393" s="234" t="s">
        <v>149</v>
      </c>
      <c r="E393" s="235" t="s">
        <v>615</v>
      </c>
      <c r="F393" s="236" t="s">
        <v>616</v>
      </c>
      <c r="G393" s="237" t="s">
        <v>184</v>
      </c>
      <c r="H393" s="238">
        <v>74.195999999999998</v>
      </c>
      <c r="I393" s="239"/>
      <c r="J393" s="240">
        <f>ROUND(I393*H393,2)</f>
        <v>0</v>
      </c>
      <c r="K393" s="236" t="s">
        <v>153</v>
      </c>
      <c r="L393" s="45"/>
      <c r="M393" s="241" t="s">
        <v>1</v>
      </c>
      <c r="N393" s="242" t="s">
        <v>40</v>
      </c>
      <c r="O393" s="92"/>
      <c r="P393" s="243">
        <f>O393*H393</f>
        <v>0</v>
      </c>
      <c r="Q393" s="243">
        <v>0.00027</v>
      </c>
      <c r="R393" s="243">
        <f>Q393*H393</f>
        <v>0.020032919999999999</v>
      </c>
      <c r="S393" s="243">
        <v>0</v>
      </c>
      <c r="T393" s="244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45" t="s">
        <v>219</v>
      </c>
      <c r="AT393" s="245" t="s">
        <v>149</v>
      </c>
      <c r="AU393" s="245" t="s">
        <v>85</v>
      </c>
      <c r="AY393" s="18" t="s">
        <v>147</v>
      </c>
      <c r="BE393" s="246">
        <f>IF(N393="základní",J393,0)</f>
        <v>0</v>
      </c>
      <c r="BF393" s="246">
        <f>IF(N393="snížená",J393,0)</f>
        <v>0</v>
      </c>
      <c r="BG393" s="246">
        <f>IF(N393="zákl. přenesená",J393,0)</f>
        <v>0</v>
      </c>
      <c r="BH393" s="246">
        <f>IF(N393="sníž. přenesená",J393,0)</f>
        <v>0</v>
      </c>
      <c r="BI393" s="246">
        <f>IF(N393="nulová",J393,0)</f>
        <v>0</v>
      </c>
      <c r="BJ393" s="18" t="s">
        <v>83</v>
      </c>
      <c r="BK393" s="246">
        <f>ROUND(I393*H393,2)</f>
        <v>0</v>
      </c>
      <c r="BL393" s="18" t="s">
        <v>219</v>
      </c>
      <c r="BM393" s="245" t="s">
        <v>617</v>
      </c>
    </row>
    <row r="394" s="13" customFormat="1">
      <c r="A394" s="13"/>
      <c r="B394" s="247"/>
      <c r="C394" s="248"/>
      <c r="D394" s="249" t="s">
        <v>156</v>
      </c>
      <c r="E394" s="250" t="s">
        <v>1</v>
      </c>
      <c r="F394" s="251" t="s">
        <v>358</v>
      </c>
      <c r="G394" s="248"/>
      <c r="H394" s="252">
        <v>0.90000000000000002</v>
      </c>
      <c r="I394" s="253"/>
      <c r="J394" s="248"/>
      <c r="K394" s="248"/>
      <c r="L394" s="254"/>
      <c r="M394" s="255"/>
      <c r="N394" s="256"/>
      <c r="O394" s="256"/>
      <c r="P394" s="256"/>
      <c r="Q394" s="256"/>
      <c r="R394" s="256"/>
      <c r="S394" s="256"/>
      <c r="T394" s="257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58" t="s">
        <v>156</v>
      </c>
      <c r="AU394" s="258" t="s">
        <v>85</v>
      </c>
      <c r="AV394" s="13" t="s">
        <v>85</v>
      </c>
      <c r="AW394" s="13" t="s">
        <v>32</v>
      </c>
      <c r="AX394" s="13" t="s">
        <v>75</v>
      </c>
      <c r="AY394" s="258" t="s">
        <v>147</v>
      </c>
    </row>
    <row r="395" s="13" customFormat="1">
      <c r="A395" s="13"/>
      <c r="B395" s="247"/>
      <c r="C395" s="248"/>
      <c r="D395" s="249" t="s">
        <v>156</v>
      </c>
      <c r="E395" s="250" t="s">
        <v>1</v>
      </c>
      <c r="F395" s="251" t="s">
        <v>359</v>
      </c>
      <c r="G395" s="248"/>
      <c r="H395" s="252">
        <v>2.1600000000000001</v>
      </c>
      <c r="I395" s="253"/>
      <c r="J395" s="248"/>
      <c r="K395" s="248"/>
      <c r="L395" s="254"/>
      <c r="M395" s="255"/>
      <c r="N395" s="256"/>
      <c r="O395" s="256"/>
      <c r="P395" s="256"/>
      <c r="Q395" s="256"/>
      <c r="R395" s="256"/>
      <c r="S395" s="256"/>
      <c r="T395" s="257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58" t="s">
        <v>156</v>
      </c>
      <c r="AU395" s="258" t="s">
        <v>85</v>
      </c>
      <c r="AV395" s="13" t="s">
        <v>85</v>
      </c>
      <c r="AW395" s="13" t="s">
        <v>32</v>
      </c>
      <c r="AX395" s="13" t="s">
        <v>75</v>
      </c>
      <c r="AY395" s="258" t="s">
        <v>147</v>
      </c>
    </row>
    <row r="396" s="13" customFormat="1">
      <c r="A396" s="13"/>
      <c r="B396" s="247"/>
      <c r="C396" s="248"/>
      <c r="D396" s="249" t="s">
        <v>156</v>
      </c>
      <c r="E396" s="250" t="s">
        <v>1</v>
      </c>
      <c r="F396" s="251" t="s">
        <v>360</v>
      </c>
      <c r="G396" s="248"/>
      <c r="H396" s="252">
        <v>0.35999999999999999</v>
      </c>
      <c r="I396" s="253"/>
      <c r="J396" s="248"/>
      <c r="K396" s="248"/>
      <c r="L396" s="254"/>
      <c r="M396" s="255"/>
      <c r="N396" s="256"/>
      <c r="O396" s="256"/>
      <c r="P396" s="256"/>
      <c r="Q396" s="256"/>
      <c r="R396" s="256"/>
      <c r="S396" s="256"/>
      <c r="T396" s="257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58" t="s">
        <v>156</v>
      </c>
      <c r="AU396" s="258" t="s">
        <v>85</v>
      </c>
      <c r="AV396" s="13" t="s">
        <v>85</v>
      </c>
      <c r="AW396" s="13" t="s">
        <v>32</v>
      </c>
      <c r="AX396" s="13" t="s">
        <v>75</v>
      </c>
      <c r="AY396" s="258" t="s">
        <v>147</v>
      </c>
    </row>
    <row r="397" s="13" customFormat="1">
      <c r="A397" s="13"/>
      <c r="B397" s="247"/>
      <c r="C397" s="248"/>
      <c r="D397" s="249" t="s">
        <v>156</v>
      </c>
      <c r="E397" s="250" t="s">
        <v>1</v>
      </c>
      <c r="F397" s="251" t="s">
        <v>361</v>
      </c>
      <c r="G397" s="248"/>
      <c r="H397" s="252">
        <v>1.0800000000000001</v>
      </c>
      <c r="I397" s="253"/>
      <c r="J397" s="248"/>
      <c r="K397" s="248"/>
      <c r="L397" s="254"/>
      <c r="M397" s="255"/>
      <c r="N397" s="256"/>
      <c r="O397" s="256"/>
      <c r="P397" s="256"/>
      <c r="Q397" s="256"/>
      <c r="R397" s="256"/>
      <c r="S397" s="256"/>
      <c r="T397" s="257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58" t="s">
        <v>156</v>
      </c>
      <c r="AU397" s="258" t="s">
        <v>85</v>
      </c>
      <c r="AV397" s="13" t="s">
        <v>85</v>
      </c>
      <c r="AW397" s="13" t="s">
        <v>32</v>
      </c>
      <c r="AX397" s="13" t="s">
        <v>75</v>
      </c>
      <c r="AY397" s="258" t="s">
        <v>147</v>
      </c>
    </row>
    <row r="398" s="13" customFormat="1">
      <c r="A398" s="13"/>
      <c r="B398" s="247"/>
      <c r="C398" s="248"/>
      <c r="D398" s="249" t="s">
        <v>156</v>
      </c>
      <c r="E398" s="250" t="s">
        <v>1</v>
      </c>
      <c r="F398" s="251" t="s">
        <v>362</v>
      </c>
      <c r="G398" s="248"/>
      <c r="H398" s="252">
        <v>1.0800000000000001</v>
      </c>
      <c r="I398" s="253"/>
      <c r="J398" s="248"/>
      <c r="K398" s="248"/>
      <c r="L398" s="254"/>
      <c r="M398" s="255"/>
      <c r="N398" s="256"/>
      <c r="O398" s="256"/>
      <c r="P398" s="256"/>
      <c r="Q398" s="256"/>
      <c r="R398" s="256"/>
      <c r="S398" s="256"/>
      <c r="T398" s="257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58" t="s">
        <v>156</v>
      </c>
      <c r="AU398" s="258" t="s">
        <v>85</v>
      </c>
      <c r="AV398" s="13" t="s">
        <v>85</v>
      </c>
      <c r="AW398" s="13" t="s">
        <v>32</v>
      </c>
      <c r="AX398" s="13" t="s">
        <v>75</v>
      </c>
      <c r="AY398" s="258" t="s">
        <v>147</v>
      </c>
    </row>
    <row r="399" s="13" customFormat="1">
      <c r="A399" s="13"/>
      <c r="B399" s="247"/>
      <c r="C399" s="248"/>
      <c r="D399" s="249" t="s">
        <v>156</v>
      </c>
      <c r="E399" s="250" t="s">
        <v>1</v>
      </c>
      <c r="F399" s="251" t="s">
        <v>361</v>
      </c>
      <c r="G399" s="248"/>
      <c r="H399" s="252">
        <v>1.0800000000000001</v>
      </c>
      <c r="I399" s="253"/>
      <c r="J399" s="248"/>
      <c r="K399" s="248"/>
      <c r="L399" s="254"/>
      <c r="M399" s="255"/>
      <c r="N399" s="256"/>
      <c r="O399" s="256"/>
      <c r="P399" s="256"/>
      <c r="Q399" s="256"/>
      <c r="R399" s="256"/>
      <c r="S399" s="256"/>
      <c r="T399" s="257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58" t="s">
        <v>156</v>
      </c>
      <c r="AU399" s="258" t="s">
        <v>85</v>
      </c>
      <c r="AV399" s="13" t="s">
        <v>85</v>
      </c>
      <c r="AW399" s="13" t="s">
        <v>32</v>
      </c>
      <c r="AX399" s="13" t="s">
        <v>75</v>
      </c>
      <c r="AY399" s="258" t="s">
        <v>147</v>
      </c>
    </row>
    <row r="400" s="13" customFormat="1">
      <c r="A400" s="13"/>
      <c r="B400" s="247"/>
      <c r="C400" s="248"/>
      <c r="D400" s="249" t="s">
        <v>156</v>
      </c>
      <c r="E400" s="250" t="s">
        <v>1</v>
      </c>
      <c r="F400" s="251" t="s">
        <v>358</v>
      </c>
      <c r="G400" s="248"/>
      <c r="H400" s="252">
        <v>0.90000000000000002</v>
      </c>
      <c r="I400" s="253"/>
      <c r="J400" s="248"/>
      <c r="K400" s="248"/>
      <c r="L400" s="254"/>
      <c r="M400" s="255"/>
      <c r="N400" s="256"/>
      <c r="O400" s="256"/>
      <c r="P400" s="256"/>
      <c r="Q400" s="256"/>
      <c r="R400" s="256"/>
      <c r="S400" s="256"/>
      <c r="T400" s="257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58" t="s">
        <v>156</v>
      </c>
      <c r="AU400" s="258" t="s">
        <v>85</v>
      </c>
      <c r="AV400" s="13" t="s">
        <v>85</v>
      </c>
      <c r="AW400" s="13" t="s">
        <v>32</v>
      </c>
      <c r="AX400" s="13" t="s">
        <v>75</v>
      </c>
      <c r="AY400" s="258" t="s">
        <v>147</v>
      </c>
    </row>
    <row r="401" s="15" customFormat="1">
      <c r="A401" s="15"/>
      <c r="B401" s="280"/>
      <c r="C401" s="281"/>
      <c r="D401" s="249" t="s">
        <v>156</v>
      </c>
      <c r="E401" s="282" t="s">
        <v>1</v>
      </c>
      <c r="F401" s="283" t="s">
        <v>363</v>
      </c>
      <c r="G401" s="281"/>
      <c r="H401" s="284">
        <v>7.5599999999999996</v>
      </c>
      <c r="I401" s="285"/>
      <c r="J401" s="281"/>
      <c r="K401" s="281"/>
      <c r="L401" s="286"/>
      <c r="M401" s="287"/>
      <c r="N401" s="288"/>
      <c r="O401" s="288"/>
      <c r="P401" s="288"/>
      <c r="Q401" s="288"/>
      <c r="R401" s="288"/>
      <c r="S401" s="288"/>
      <c r="T401" s="289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90" t="s">
        <v>156</v>
      </c>
      <c r="AU401" s="290" t="s">
        <v>85</v>
      </c>
      <c r="AV401" s="15" t="s">
        <v>163</v>
      </c>
      <c r="AW401" s="15" t="s">
        <v>32</v>
      </c>
      <c r="AX401" s="15" t="s">
        <v>75</v>
      </c>
      <c r="AY401" s="290" t="s">
        <v>147</v>
      </c>
    </row>
    <row r="402" s="13" customFormat="1">
      <c r="A402" s="13"/>
      <c r="B402" s="247"/>
      <c r="C402" s="248"/>
      <c r="D402" s="249" t="s">
        <v>156</v>
      </c>
      <c r="E402" s="250" t="s">
        <v>1</v>
      </c>
      <c r="F402" s="251" t="s">
        <v>364</v>
      </c>
      <c r="G402" s="248"/>
      <c r="H402" s="252">
        <v>27</v>
      </c>
      <c r="I402" s="253"/>
      <c r="J402" s="248"/>
      <c r="K402" s="248"/>
      <c r="L402" s="254"/>
      <c r="M402" s="255"/>
      <c r="N402" s="256"/>
      <c r="O402" s="256"/>
      <c r="P402" s="256"/>
      <c r="Q402" s="256"/>
      <c r="R402" s="256"/>
      <c r="S402" s="256"/>
      <c r="T402" s="257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58" t="s">
        <v>156</v>
      </c>
      <c r="AU402" s="258" t="s">
        <v>85</v>
      </c>
      <c r="AV402" s="13" t="s">
        <v>85</v>
      </c>
      <c r="AW402" s="13" t="s">
        <v>32</v>
      </c>
      <c r="AX402" s="13" t="s">
        <v>75</v>
      </c>
      <c r="AY402" s="258" t="s">
        <v>147</v>
      </c>
    </row>
    <row r="403" s="13" customFormat="1">
      <c r="A403" s="13"/>
      <c r="B403" s="247"/>
      <c r="C403" s="248"/>
      <c r="D403" s="249" t="s">
        <v>156</v>
      </c>
      <c r="E403" s="250" t="s">
        <v>1</v>
      </c>
      <c r="F403" s="251" t="s">
        <v>365</v>
      </c>
      <c r="G403" s="248"/>
      <c r="H403" s="252">
        <v>10.800000000000001</v>
      </c>
      <c r="I403" s="253"/>
      <c r="J403" s="248"/>
      <c r="K403" s="248"/>
      <c r="L403" s="254"/>
      <c r="M403" s="255"/>
      <c r="N403" s="256"/>
      <c r="O403" s="256"/>
      <c r="P403" s="256"/>
      <c r="Q403" s="256"/>
      <c r="R403" s="256"/>
      <c r="S403" s="256"/>
      <c r="T403" s="257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58" t="s">
        <v>156</v>
      </c>
      <c r="AU403" s="258" t="s">
        <v>85</v>
      </c>
      <c r="AV403" s="13" t="s">
        <v>85</v>
      </c>
      <c r="AW403" s="13" t="s">
        <v>32</v>
      </c>
      <c r="AX403" s="13" t="s">
        <v>75</v>
      </c>
      <c r="AY403" s="258" t="s">
        <v>147</v>
      </c>
    </row>
    <row r="404" s="13" customFormat="1">
      <c r="A404" s="13"/>
      <c r="B404" s="247"/>
      <c r="C404" s="248"/>
      <c r="D404" s="249" t="s">
        <v>156</v>
      </c>
      <c r="E404" s="250" t="s">
        <v>1</v>
      </c>
      <c r="F404" s="251" t="s">
        <v>366</v>
      </c>
      <c r="G404" s="248"/>
      <c r="H404" s="252">
        <v>7.2359999999999998</v>
      </c>
      <c r="I404" s="253"/>
      <c r="J404" s="248"/>
      <c r="K404" s="248"/>
      <c r="L404" s="254"/>
      <c r="M404" s="255"/>
      <c r="N404" s="256"/>
      <c r="O404" s="256"/>
      <c r="P404" s="256"/>
      <c r="Q404" s="256"/>
      <c r="R404" s="256"/>
      <c r="S404" s="256"/>
      <c r="T404" s="257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58" t="s">
        <v>156</v>
      </c>
      <c r="AU404" s="258" t="s">
        <v>85</v>
      </c>
      <c r="AV404" s="13" t="s">
        <v>85</v>
      </c>
      <c r="AW404" s="13" t="s">
        <v>32</v>
      </c>
      <c r="AX404" s="13" t="s">
        <v>75</v>
      </c>
      <c r="AY404" s="258" t="s">
        <v>147</v>
      </c>
    </row>
    <row r="405" s="13" customFormat="1">
      <c r="A405" s="13"/>
      <c r="B405" s="247"/>
      <c r="C405" s="248"/>
      <c r="D405" s="249" t="s">
        <v>156</v>
      </c>
      <c r="E405" s="250" t="s">
        <v>1</v>
      </c>
      <c r="F405" s="251" t="s">
        <v>367</v>
      </c>
      <c r="G405" s="248"/>
      <c r="H405" s="252">
        <v>21.600000000000001</v>
      </c>
      <c r="I405" s="253"/>
      <c r="J405" s="248"/>
      <c r="K405" s="248"/>
      <c r="L405" s="254"/>
      <c r="M405" s="255"/>
      <c r="N405" s="256"/>
      <c r="O405" s="256"/>
      <c r="P405" s="256"/>
      <c r="Q405" s="256"/>
      <c r="R405" s="256"/>
      <c r="S405" s="256"/>
      <c r="T405" s="257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58" t="s">
        <v>156</v>
      </c>
      <c r="AU405" s="258" t="s">
        <v>85</v>
      </c>
      <c r="AV405" s="13" t="s">
        <v>85</v>
      </c>
      <c r="AW405" s="13" t="s">
        <v>32</v>
      </c>
      <c r="AX405" s="13" t="s">
        <v>75</v>
      </c>
      <c r="AY405" s="258" t="s">
        <v>147</v>
      </c>
    </row>
    <row r="406" s="15" customFormat="1">
      <c r="A406" s="15"/>
      <c r="B406" s="280"/>
      <c r="C406" s="281"/>
      <c r="D406" s="249" t="s">
        <v>156</v>
      </c>
      <c r="E406" s="282" t="s">
        <v>1</v>
      </c>
      <c r="F406" s="283" t="s">
        <v>363</v>
      </c>
      <c r="G406" s="281"/>
      <c r="H406" s="284">
        <v>66.635999999999996</v>
      </c>
      <c r="I406" s="285"/>
      <c r="J406" s="281"/>
      <c r="K406" s="281"/>
      <c r="L406" s="286"/>
      <c r="M406" s="287"/>
      <c r="N406" s="288"/>
      <c r="O406" s="288"/>
      <c r="P406" s="288"/>
      <c r="Q406" s="288"/>
      <c r="R406" s="288"/>
      <c r="S406" s="288"/>
      <c r="T406" s="289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90" t="s">
        <v>156</v>
      </c>
      <c r="AU406" s="290" t="s">
        <v>85</v>
      </c>
      <c r="AV406" s="15" t="s">
        <v>163</v>
      </c>
      <c r="AW406" s="15" t="s">
        <v>32</v>
      </c>
      <c r="AX406" s="15" t="s">
        <v>75</v>
      </c>
      <c r="AY406" s="290" t="s">
        <v>147</v>
      </c>
    </row>
    <row r="407" s="14" customFormat="1">
      <c r="A407" s="14"/>
      <c r="B407" s="259"/>
      <c r="C407" s="260"/>
      <c r="D407" s="249" t="s">
        <v>156</v>
      </c>
      <c r="E407" s="261" t="s">
        <v>1</v>
      </c>
      <c r="F407" s="262" t="s">
        <v>159</v>
      </c>
      <c r="G407" s="260"/>
      <c r="H407" s="263">
        <v>74.195999999999998</v>
      </c>
      <c r="I407" s="264"/>
      <c r="J407" s="260"/>
      <c r="K407" s="260"/>
      <c r="L407" s="265"/>
      <c r="M407" s="266"/>
      <c r="N407" s="267"/>
      <c r="O407" s="267"/>
      <c r="P407" s="267"/>
      <c r="Q407" s="267"/>
      <c r="R407" s="267"/>
      <c r="S407" s="267"/>
      <c r="T407" s="268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69" t="s">
        <v>156</v>
      </c>
      <c r="AU407" s="269" t="s">
        <v>85</v>
      </c>
      <c r="AV407" s="14" t="s">
        <v>154</v>
      </c>
      <c r="AW407" s="14" t="s">
        <v>32</v>
      </c>
      <c r="AX407" s="14" t="s">
        <v>83</v>
      </c>
      <c r="AY407" s="269" t="s">
        <v>147</v>
      </c>
    </row>
    <row r="408" s="2" customFormat="1" ht="14.4" customHeight="1">
      <c r="A408" s="39"/>
      <c r="B408" s="40"/>
      <c r="C408" s="270" t="s">
        <v>618</v>
      </c>
      <c r="D408" s="270" t="s">
        <v>262</v>
      </c>
      <c r="E408" s="271" t="s">
        <v>619</v>
      </c>
      <c r="F408" s="272" t="s">
        <v>620</v>
      </c>
      <c r="G408" s="273" t="s">
        <v>184</v>
      </c>
      <c r="H408" s="274">
        <v>7.5599999999999996</v>
      </c>
      <c r="I408" s="275"/>
      <c r="J408" s="276">
        <f>ROUND(I408*H408,2)</f>
        <v>0</v>
      </c>
      <c r="K408" s="272" t="s">
        <v>153</v>
      </c>
      <c r="L408" s="277"/>
      <c r="M408" s="278" t="s">
        <v>1</v>
      </c>
      <c r="N408" s="279" t="s">
        <v>40</v>
      </c>
      <c r="O408" s="92"/>
      <c r="P408" s="243">
        <f>O408*H408</f>
        <v>0</v>
      </c>
      <c r="Q408" s="243">
        <v>0.040280000000000003</v>
      </c>
      <c r="R408" s="243">
        <f>Q408*H408</f>
        <v>0.30451680000000003</v>
      </c>
      <c r="S408" s="243">
        <v>0</v>
      </c>
      <c r="T408" s="244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45" t="s">
        <v>314</v>
      </c>
      <c r="AT408" s="245" t="s">
        <v>262</v>
      </c>
      <c r="AU408" s="245" t="s">
        <v>85</v>
      </c>
      <c r="AY408" s="18" t="s">
        <v>147</v>
      </c>
      <c r="BE408" s="246">
        <f>IF(N408="základní",J408,0)</f>
        <v>0</v>
      </c>
      <c r="BF408" s="246">
        <f>IF(N408="snížená",J408,0)</f>
        <v>0</v>
      </c>
      <c r="BG408" s="246">
        <f>IF(N408="zákl. přenesená",J408,0)</f>
        <v>0</v>
      </c>
      <c r="BH408" s="246">
        <f>IF(N408="sníž. přenesená",J408,0)</f>
        <v>0</v>
      </c>
      <c r="BI408" s="246">
        <f>IF(N408="nulová",J408,0)</f>
        <v>0</v>
      </c>
      <c r="BJ408" s="18" t="s">
        <v>83</v>
      </c>
      <c r="BK408" s="246">
        <f>ROUND(I408*H408,2)</f>
        <v>0</v>
      </c>
      <c r="BL408" s="18" t="s">
        <v>219</v>
      </c>
      <c r="BM408" s="245" t="s">
        <v>621</v>
      </c>
    </row>
    <row r="409" s="13" customFormat="1">
      <c r="A409" s="13"/>
      <c r="B409" s="247"/>
      <c r="C409" s="248"/>
      <c r="D409" s="249" t="s">
        <v>156</v>
      </c>
      <c r="E409" s="250" t="s">
        <v>1</v>
      </c>
      <c r="F409" s="251" t="s">
        <v>358</v>
      </c>
      <c r="G409" s="248"/>
      <c r="H409" s="252">
        <v>0.90000000000000002</v>
      </c>
      <c r="I409" s="253"/>
      <c r="J409" s="248"/>
      <c r="K409" s="248"/>
      <c r="L409" s="254"/>
      <c r="M409" s="255"/>
      <c r="N409" s="256"/>
      <c r="O409" s="256"/>
      <c r="P409" s="256"/>
      <c r="Q409" s="256"/>
      <c r="R409" s="256"/>
      <c r="S409" s="256"/>
      <c r="T409" s="257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58" t="s">
        <v>156</v>
      </c>
      <c r="AU409" s="258" t="s">
        <v>85</v>
      </c>
      <c r="AV409" s="13" t="s">
        <v>85</v>
      </c>
      <c r="AW409" s="13" t="s">
        <v>32</v>
      </c>
      <c r="AX409" s="13" t="s">
        <v>75</v>
      </c>
      <c r="AY409" s="258" t="s">
        <v>147</v>
      </c>
    </row>
    <row r="410" s="13" customFormat="1">
      <c r="A410" s="13"/>
      <c r="B410" s="247"/>
      <c r="C410" s="248"/>
      <c r="D410" s="249" t="s">
        <v>156</v>
      </c>
      <c r="E410" s="250" t="s">
        <v>1</v>
      </c>
      <c r="F410" s="251" t="s">
        <v>359</v>
      </c>
      <c r="G410" s="248"/>
      <c r="H410" s="252">
        <v>2.1600000000000001</v>
      </c>
      <c r="I410" s="253"/>
      <c r="J410" s="248"/>
      <c r="K410" s="248"/>
      <c r="L410" s="254"/>
      <c r="M410" s="255"/>
      <c r="N410" s="256"/>
      <c r="O410" s="256"/>
      <c r="P410" s="256"/>
      <c r="Q410" s="256"/>
      <c r="R410" s="256"/>
      <c r="S410" s="256"/>
      <c r="T410" s="257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58" t="s">
        <v>156</v>
      </c>
      <c r="AU410" s="258" t="s">
        <v>85</v>
      </c>
      <c r="AV410" s="13" t="s">
        <v>85</v>
      </c>
      <c r="AW410" s="13" t="s">
        <v>32</v>
      </c>
      <c r="AX410" s="13" t="s">
        <v>75</v>
      </c>
      <c r="AY410" s="258" t="s">
        <v>147</v>
      </c>
    </row>
    <row r="411" s="13" customFormat="1">
      <c r="A411" s="13"/>
      <c r="B411" s="247"/>
      <c r="C411" s="248"/>
      <c r="D411" s="249" t="s">
        <v>156</v>
      </c>
      <c r="E411" s="250" t="s">
        <v>1</v>
      </c>
      <c r="F411" s="251" t="s">
        <v>360</v>
      </c>
      <c r="G411" s="248"/>
      <c r="H411" s="252">
        <v>0.35999999999999999</v>
      </c>
      <c r="I411" s="253"/>
      <c r="J411" s="248"/>
      <c r="K411" s="248"/>
      <c r="L411" s="254"/>
      <c r="M411" s="255"/>
      <c r="N411" s="256"/>
      <c r="O411" s="256"/>
      <c r="P411" s="256"/>
      <c r="Q411" s="256"/>
      <c r="R411" s="256"/>
      <c r="S411" s="256"/>
      <c r="T411" s="257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58" t="s">
        <v>156</v>
      </c>
      <c r="AU411" s="258" t="s">
        <v>85</v>
      </c>
      <c r="AV411" s="13" t="s">
        <v>85</v>
      </c>
      <c r="AW411" s="13" t="s">
        <v>32</v>
      </c>
      <c r="AX411" s="13" t="s">
        <v>75</v>
      </c>
      <c r="AY411" s="258" t="s">
        <v>147</v>
      </c>
    </row>
    <row r="412" s="13" customFormat="1">
      <c r="A412" s="13"/>
      <c r="B412" s="247"/>
      <c r="C412" s="248"/>
      <c r="D412" s="249" t="s">
        <v>156</v>
      </c>
      <c r="E412" s="250" t="s">
        <v>1</v>
      </c>
      <c r="F412" s="251" t="s">
        <v>361</v>
      </c>
      <c r="G412" s="248"/>
      <c r="H412" s="252">
        <v>1.0800000000000001</v>
      </c>
      <c r="I412" s="253"/>
      <c r="J412" s="248"/>
      <c r="K412" s="248"/>
      <c r="L412" s="254"/>
      <c r="M412" s="255"/>
      <c r="N412" s="256"/>
      <c r="O412" s="256"/>
      <c r="P412" s="256"/>
      <c r="Q412" s="256"/>
      <c r="R412" s="256"/>
      <c r="S412" s="256"/>
      <c r="T412" s="257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58" t="s">
        <v>156</v>
      </c>
      <c r="AU412" s="258" t="s">
        <v>85</v>
      </c>
      <c r="AV412" s="13" t="s">
        <v>85</v>
      </c>
      <c r="AW412" s="13" t="s">
        <v>32</v>
      </c>
      <c r="AX412" s="13" t="s">
        <v>75</v>
      </c>
      <c r="AY412" s="258" t="s">
        <v>147</v>
      </c>
    </row>
    <row r="413" s="13" customFormat="1">
      <c r="A413" s="13"/>
      <c r="B413" s="247"/>
      <c r="C413" s="248"/>
      <c r="D413" s="249" t="s">
        <v>156</v>
      </c>
      <c r="E413" s="250" t="s">
        <v>1</v>
      </c>
      <c r="F413" s="251" t="s">
        <v>362</v>
      </c>
      <c r="G413" s="248"/>
      <c r="H413" s="252">
        <v>1.0800000000000001</v>
      </c>
      <c r="I413" s="253"/>
      <c r="J413" s="248"/>
      <c r="K413" s="248"/>
      <c r="L413" s="254"/>
      <c r="M413" s="255"/>
      <c r="N413" s="256"/>
      <c r="O413" s="256"/>
      <c r="P413" s="256"/>
      <c r="Q413" s="256"/>
      <c r="R413" s="256"/>
      <c r="S413" s="256"/>
      <c r="T413" s="257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58" t="s">
        <v>156</v>
      </c>
      <c r="AU413" s="258" t="s">
        <v>85</v>
      </c>
      <c r="AV413" s="13" t="s">
        <v>85</v>
      </c>
      <c r="AW413" s="13" t="s">
        <v>32</v>
      </c>
      <c r="AX413" s="13" t="s">
        <v>75</v>
      </c>
      <c r="AY413" s="258" t="s">
        <v>147</v>
      </c>
    </row>
    <row r="414" s="13" customFormat="1">
      <c r="A414" s="13"/>
      <c r="B414" s="247"/>
      <c r="C414" s="248"/>
      <c r="D414" s="249" t="s">
        <v>156</v>
      </c>
      <c r="E414" s="250" t="s">
        <v>1</v>
      </c>
      <c r="F414" s="251" t="s">
        <v>361</v>
      </c>
      <c r="G414" s="248"/>
      <c r="H414" s="252">
        <v>1.0800000000000001</v>
      </c>
      <c r="I414" s="253"/>
      <c r="J414" s="248"/>
      <c r="K414" s="248"/>
      <c r="L414" s="254"/>
      <c r="M414" s="255"/>
      <c r="N414" s="256"/>
      <c r="O414" s="256"/>
      <c r="P414" s="256"/>
      <c r="Q414" s="256"/>
      <c r="R414" s="256"/>
      <c r="S414" s="256"/>
      <c r="T414" s="257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8" t="s">
        <v>156</v>
      </c>
      <c r="AU414" s="258" t="s">
        <v>85</v>
      </c>
      <c r="AV414" s="13" t="s">
        <v>85</v>
      </c>
      <c r="AW414" s="13" t="s">
        <v>32</v>
      </c>
      <c r="AX414" s="13" t="s">
        <v>75</v>
      </c>
      <c r="AY414" s="258" t="s">
        <v>147</v>
      </c>
    </row>
    <row r="415" s="13" customFormat="1">
      <c r="A415" s="13"/>
      <c r="B415" s="247"/>
      <c r="C415" s="248"/>
      <c r="D415" s="249" t="s">
        <v>156</v>
      </c>
      <c r="E415" s="250" t="s">
        <v>1</v>
      </c>
      <c r="F415" s="251" t="s">
        <v>358</v>
      </c>
      <c r="G415" s="248"/>
      <c r="H415" s="252">
        <v>0.90000000000000002</v>
      </c>
      <c r="I415" s="253"/>
      <c r="J415" s="248"/>
      <c r="K415" s="248"/>
      <c r="L415" s="254"/>
      <c r="M415" s="255"/>
      <c r="N415" s="256"/>
      <c r="O415" s="256"/>
      <c r="P415" s="256"/>
      <c r="Q415" s="256"/>
      <c r="R415" s="256"/>
      <c r="S415" s="256"/>
      <c r="T415" s="257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58" t="s">
        <v>156</v>
      </c>
      <c r="AU415" s="258" t="s">
        <v>85</v>
      </c>
      <c r="AV415" s="13" t="s">
        <v>85</v>
      </c>
      <c r="AW415" s="13" t="s">
        <v>32</v>
      </c>
      <c r="AX415" s="13" t="s">
        <v>75</v>
      </c>
      <c r="AY415" s="258" t="s">
        <v>147</v>
      </c>
    </row>
    <row r="416" s="15" customFormat="1">
      <c r="A416" s="15"/>
      <c r="B416" s="280"/>
      <c r="C416" s="281"/>
      <c r="D416" s="249" t="s">
        <v>156</v>
      </c>
      <c r="E416" s="282" t="s">
        <v>1</v>
      </c>
      <c r="F416" s="283" t="s">
        <v>363</v>
      </c>
      <c r="G416" s="281"/>
      <c r="H416" s="284">
        <v>7.5599999999999996</v>
      </c>
      <c r="I416" s="285"/>
      <c r="J416" s="281"/>
      <c r="K416" s="281"/>
      <c r="L416" s="286"/>
      <c r="M416" s="287"/>
      <c r="N416" s="288"/>
      <c r="O416" s="288"/>
      <c r="P416" s="288"/>
      <c r="Q416" s="288"/>
      <c r="R416" s="288"/>
      <c r="S416" s="288"/>
      <c r="T416" s="289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90" t="s">
        <v>156</v>
      </c>
      <c r="AU416" s="290" t="s">
        <v>85</v>
      </c>
      <c r="AV416" s="15" t="s">
        <v>163</v>
      </c>
      <c r="AW416" s="15" t="s">
        <v>32</v>
      </c>
      <c r="AX416" s="15" t="s">
        <v>75</v>
      </c>
      <c r="AY416" s="290" t="s">
        <v>147</v>
      </c>
    </row>
    <row r="417" s="14" customFormat="1">
      <c r="A417" s="14"/>
      <c r="B417" s="259"/>
      <c r="C417" s="260"/>
      <c r="D417" s="249" t="s">
        <v>156</v>
      </c>
      <c r="E417" s="261" t="s">
        <v>1</v>
      </c>
      <c r="F417" s="262" t="s">
        <v>159</v>
      </c>
      <c r="G417" s="260"/>
      <c r="H417" s="263">
        <v>7.5599999999999996</v>
      </c>
      <c r="I417" s="264"/>
      <c r="J417" s="260"/>
      <c r="K417" s="260"/>
      <c r="L417" s="265"/>
      <c r="M417" s="266"/>
      <c r="N417" s="267"/>
      <c r="O417" s="267"/>
      <c r="P417" s="267"/>
      <c r="Q417" s="267"/>
      <c r="R417" s="267"/>
      <c r="S417" s="267"/>
      <c r="T417" s="268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69" t="s">
        <v>156</v>
      </c>
      <c r="AU417" s="269" t="s">
        <v>85</v>
      </c>
      <c r="AV417" s="14" t="s">
        <v>154</v>
      </c>
      <c r="AW417" s="14" t="s">
        <v>32</v>
      </c>
      <c r="AX417" s="14" t="s">
        <v>83</v>
      </c>
      <c r="AY417" s="269" t="s">
        <v>147</v>
      </c>
    </row>
    <row r="418" s="2" customFormat="1" ht="24.15" customHeight="1">
      <c r="A418" s="39"/>
      <c r="B418" s="40"/>
      <c r="C418" s="270" t="s">
        <v>622</v>
      </c>
      <c r="D418" s="270" t="s">
        <v>262</v>
      </c>
      <c r="E418" s="271" t="s">
        <v>623</v>
      </c>
      <c r="F418" s="272" t="s">
        <v>624</v>
      </c>
      <c r="G418" s="273" t="s">
        <v>184</v>
      </c>
      <c r="H418" s="274">
        <v>66.635999999999996</v>
      </c>
      <c r="I418" s="275"/>
      <c r="J418" s="276">
        <f>ROUND(I418*H418,2)</f>
        <v>0</v>
      </c>
      <c r="K418" s="272" t="s">
        <v>153</v>
      </c>
      <c r="L418" s="277"/>
      <c r="M418" s="278" t="s">
        <v>1</v>
      </c>
      <c r="N418" s="279" t="s">
        <v>40</v>
      </c>
      <c r="O418" s="92"/>
      <c r="P418" s="243">
        <f>O418*H418</f>
        <v>0</v>
      </c>
      <c r="Q418" s="243">
        <v>0.03056</v>
      </c>
      <c r="R418" s="243">
        <f>Q418*H418</f>
        <v>2.0363961599999998</v>
      </c>
      <c r="S418" s="243">
        <v>0</v>
      </c>
      <c r="T418" s="244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45" t="s">
        <v>314</v>
      </c>
      <c r="AT418" s="245" t="s">
        <v>262</v>
      </c>
      <c r="AU418" s="245" t="s">
        <v>85</v>
      </c>
      <c r="AY418" s="18" t="s">
        <v>147</v>
      </c>
      <c r="BE418" s="246">
        <f>IF(N418="základní",J418,0)</f>
        <v>0</v>
      </c>
      <c r="BF418" s="246">
        <f>IF(N418="snížená",J418,0)</f>
        <v>0</v>
      </c>
      <c r="BG418" s="246">
        <f>IF(N418="zákl. přenesená",J418,0)</f>
        <v>0</v>
      </c>
      <c r="BH418" s="246">
        <f>IF(N418="sníž. přenesená",J418,0)</f>
        <v>0</v>
      </c>
      <c r="BI418" s="246">
        <f>IF(N418="nulová",J418,0)</f>
        <v>0</v>
      </c>
      <c r="BJ418" s="18" t="s">
        <v>83</v>
      </c>
      <c r="BK418" s="246">
        <f>ROUND(I418*H418,2)</f>
        <v>0</v>
      </c>
      <c r="BL418" s="18" t="s">
        <v>219</v>
      </c>
      <c r="BM418" s="245" t="s">
        <v>625</v>
      </c>
    </row>
    <row r="419" s="13" customFormat="1">
      <c r="A419" s="13"/>
      <c r="B419" s="247"/>
      <c r="C419" s="248"/>
      <c r="D419" s="249" t="s">
        <v>156</v>
      </c>
      <c r="E419" s="250" t="s">
        <v>1</v>
      </c>
      <c r="F419" s="251" t="s">
        <v>364</v>
      </c>
      <c r="G419" s="248"/>
      <c r="H419" s="252">
        <v>27</v>
      </c>
      <c r="I419" s="253"/>
      <c r="J419" s="248"/>
      <c r="K419" s="248"/>
      <c r="L419" s="254"/>
      <c r="M419" s="255"/>
      <c r="N419" s="256"/>
      <c r="O419" s="256"/>
      <c r="P419" s="256"/>
      <c r="Q419" s="256"/>
      <c r="R419" s="256"/>
      <c r="S419" s="256"/>
      <c r="T419" s="257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58" t="s">
        <v>156</v>
      </c>
      <c r="AU419" s="258" t="s">
        <v>85</v>
      </c>
      <c r="AV419" s="13" t="s">
        <v>85</v>
      </c>
      <c r="AW419" s="13" t="s">
        <v>32</v>
      </c>
      <c r="AX419" s="13" t="s">
        <v>75</v>
      </c>
      <c r="AY419" s="258" t="s">
        <v>147</v>
      </c>
    </row>
    <row r="420" s="13" customFormat="1">
      <c r="A420" s="13"/>
      <c r="B420" s="247"/>
      <c r="C420" s="248"/>
      <c r="D420" s="249" t="s">
        <v>156</v>
      </c>
      <c r="E420" s="250" t="s">
        <v>1</v>
      </c>
      <c r="F420" s="251" t="s">
        <v>365</v>
      </c>
      <c r="G420" s="248"/>
      <c r="H420" s="252">
        <v>10.800000000000001</v>
      </c>
      <c r="I420" s="253"/>
      <c r="J420" s="248"/>
      <c r="K420" s="248"/>
      <c r="L420" s="254"/>
      <c r="M420" s="255"/>
      <c r="N420" s="256"/>
      <c r="O420" s="256"/>
      <c r="P420" s="256"/>
      <c r="Q420" s="256"/>
      <c r="R420" s="256"/>
      <c r="S420" s="256"/>
      <c r="T420" s="257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58" t="s">
        <v>156</v>
      </c>
      <c r="AU420" s="258" t="s">
        <v>85</v>
      </c>
      <c r="AV420" s="13" t="s">
        <v>85</v>
      </c>
      <c r="AW420" s="13" t="s">
        <v>32</v>
      </c>
      <c r="AX420" s="13" t="s">
        <v>75</v>
      </c>
      <c r="AY420" s="258" t="s">
        <v>147</v>
      </c>
    </row>
    <row r="421" s="13" customFormat="1">
      <c r="A421" s="13"/>
      <c r="B421" s="247"/>
      <c r="C421" s="248"/>
      <c r="D421" s="249" t="s">
        <v>156</v>
      </c>
      <c r="E421" s="250" t="s">
        <v>1</v>
      </c>
      <c r="F421" s="251" t="s">
        <v>626</v>
      </c>
      <c r="G421" s="248"/>
      <c r="H421" s="252">
        <v>7.2359999999999998</v>
      </c>
      <c r="I421" s="253"/>
      <c r="J421" s="248"/>
      <c r="K421" s="248"/>
      <c r="L421" s="254"/>
      <c r="M421" s="255"/>
      <c r="N421" s="256"/>
      <c r="O421" s="256"/>
      <c r="P421" s="256"/>
      <c r="Q421" s="256"/>
      <c r="R421" s="256"/>
      <c r="S421" s="256"/>
      <c r="T421" s="257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58" t="s">
        <v>156</v>
      </c>
      <c r="AU421" s="258" t="s">
        <v>85</v>
      </c>
      <c r="AV421" s="13" t="s">
        <v>85</v>
      </c>
      <c r="AW421" s="13" t="s">
        <v>32</v>
      </c>
      <c r="AX421" s="13" t="s">
        <v>75</v>
      </c>
      <c r="AY421" s="258" t="s">
        <v>147</v>
      </c>
    </row>
    <row r="422" s="13" customFormat="1">
      <c r="A422" s="13"/>
      <c r="B422" s="247"/>
      <c r="C422" s="248"/>
      <c r="D422" s="249" t="s">
        <v>156</v>
      </c>
      <c r="E422" s="250" t="s">
        <v>1</v>
      </c>
      <c r="F422" s="251" t="s">
        <v>627</v>
      </c>
      <c r="G422" s="248"/>
      <c r="H422" s="252">
        <v>21.600000000000001</v>
      </c>
      <c r="I422" s="253"/>
      <c r="J422" s="248"/>
      <c r="K422" s="248"/>
      <c r="L422" s="254"/>
      <c r="M422" s="255"/>
      <c r="N422" s="256"/>
      <c r="O422" s="256"/>
      <c r="P422" s="256"/>
      <c r="Q422" s="256"/>
      <c r="R422" s="256"/>
      <c r="S422" s="256"/>
      <c r="T422" s="257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58" t="s">
        <v>156</v>
      </c>
      <c r="AU422" s="258" t="s">
        <v>85</v>
      </c>
      <c r="AV422" s="13" t="s">
        <v>85</v>
      </c>
      <c r="AW422" s="13" t="s">
        <v>32</v>
      </c>
      <c r="AX422" s="13" t="s">
        <v>75</v>
      </c>
      <c r="AY422" s="258" t="s">
        <v>147</v>
      </c>
    </row>
    <row r="423" s="14" customFormat="1">
      <c r="A423" s="14"/>
      <c r="B423" s="259"/>
      <c r="C423" s="260"/>
      <c r="D423" s="249" t="s">
        <v>156</v>
      </c>
      <c r="E423" s="261" t="s">
        <v>1</v>
      </c>
      <c r="F423" s="262" t="s">
        <v>159</v>
      </c>
      <c r="G423" s="260"/>
      <c r="H423" s="263">
        <v>66.635999999999996</v>
      </c>
      <c r="I423" s="264"/>
      <c r="J423" s="260"/>
      <c r="K423" s="260"/>
      <c r="L423" s="265"/>
      <c r="M423" s="266"/>
      <c r="N423" s="267"/>
      <c r="O423" s="267"/>
      <c r="P423" s="267"/>
      <c r="Q423" s="267"/>
      <c r="R423" s="267"/>
      <c r="S423" s="267"/>
      <c r="T423" s="268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69" t="s">
        <v>156</v>
      </c>
      <c r="AU423" s="269" t="s">
        <v>85</v>
      </c>
      <c r="AV423" s="14" t="s">
        <v>154</v>
      </c>
      <c r="AW423" s="14" t="s">
        <v>32</v>
      </c>
      <c r="AX423" s="14" t="s">
        <v>83</v>
      </c>
      <c r="AY423" s="269" t="s">
        <v>147</v>
      </c>
    </row>
    <row r="424" s="2" customFormat="1" ht="24.15" customHeight="1">
      <c r="A424" s="39"/>
      <c r="B424" s="40"/>
      <c r="C424" s="234" t="s">
        <v>628</v>
      </c>
      <c r="D424" s="234" t="s">
        <v>149</v>
      </c>
      <c r="E424" s="235" t="s">
        <v>629</v>
      </c>
      <c r="F424" s="236" t="s">
        <v>630</v>
      </c>
      <c r="G424" s="237" t="s">
        <v>189</v>
      </c>
      <c r="H424" s="238">
        <v>1</v>
      </c>
      <c r="I424" s="239"/>
      <c r="J424" s="240">
        <f>ROUND(I424*H424,2)</f>
        <v>0</v>
      </c>
      <c r="K424" s="236" t="s">
        <v>153</v>
      </c>
      <c r="L424" s="45"/>
      <c r="M424" s="241" t="s">
        <v>1</v>
      </c>
      <c r="N424" s="242" t="s">
        <v>40</v>
      </c>
      <c r="O424" s="92"/>
      <c r="P424" s="243">
        <f>O424*H424</f>
        <v>0</v>
      </c>
      <c r="Q424" s="243">
        <v>0</v>
      </c>
      <c r="R424" s="243">
        <f>Q424*H424</f>
        <v>0</v>
      </c>
      <c r="S424" s="243">
        <v>0</v>
      </c>
      <c r="T424" s="244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45" t="s">
        <v>219</v>
      </c>
      <c r="AT424" s="245" t="s">
        <v>149</v>
      </c>
      <c r="AU424" s="245" t="s">
        <v>85</v>
      </c>
      <c r="AY424" s="18" t="s">
        <v>147</v>
      </c>
      <c r="BE424" s="246">
        <f>IF(N424="základní",J424,0)</f>
        <v>0</v>
      </c>
      <c r="BF424" s="246">
        <f>IF(N424="snížená",J424,0)</f>
        <v>0</v>
      </c>
      <c r="BG424" s="246">
        <f>IF(N424="zákl. přenesená",J424,0)</f>
        <v>0</v>
      </c>
      <c r="BH424" s="246">
        <f>IF(N424="sníž. přenesená",J424,0)</f>
        <v>0</v>
      </c>
      <c r="BI424" s="246">
        <f>IF(N424="nulová",J424,0)</f>
        <v>0</v>
      </c>
      <c r="BJ424" s="18" t="s">
        <v>83</v>
      </c>
      <c r="BK424" s="246">
        <f>ROUND(I424*H424,2)</f>
        <v>0</v>
      </c>
      <c r="BL424" s="18" t="s">
        <v>219</v>
      </c>
      <c r="BM424" s="245" t="s">
        <v>631</v>
      </c>
    </row>
    <row r="425" s="2" customFormat="1" ht="24.15" customHeight="1">
      <c r="A425" s="39"/>
      <c r="B425" s="40"/>
      <c r="C425" s="270" t="s">
        <v>632</v>
      </c>
      <c r="D425" s="270" t="s">
        <v>262</v>
      </c>
      <c r="E425" s="271" t="s">
        <v>633</v>
      </c>
      <c r="F425" s="272" t="s">
        <v>634</v>
      </c>
      <c r="G425" s="273" t="s">
        <v>189</v>
      </c>
      <c r="H425" s="274">
        <v>1</v>
      </c>
      <c r="I425" s="275"/>
      <c r="J425" s="276">
        <f>ROUND(I425*H425,2)</f>
        <v>0</v>
      </c>
      <c r="K425" s="272" t="s">
        <v>26</v>
      </c>
      <c r="L425" s="277"/>
      <c r="M425" s="278" t="s">
        <v>1</v>
      </c>
      <c r="N425" s="279" t="s">
        <v>40</v>
      </c>
      <c r="O425" s="92"/>
      <c r="P425" s="243">
        <f>O425*H425</f>
        <v>0</v>
      </c>
      <c r="Q425" s="243">
        <v>0.032000000000000001</v>
      </c>
      <c r="R425" s="243">
        <f>Q425*H425</f>
        <v>0.032000000000000001</v>
      </c>
      <c r="S425" s="243">
        <v>0</v>
      </c>
      <c r="T425" s="244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45" t="s">
        <v>314</v>
      </c>
      <c r="AT425" s="245" t="s">
        <v>262</v>
      </c>
      <c r="AU425" s="245" t="s">
        <v>85</v>
      </c>
      <c r="AY425" s="18" t="s">
        <v>147</v>
      </c>
      <c r="BE425" s="246">
        <f>IF(N425="základní",J425,0)</f>
        <v>0</v>
      </c>
      <c r="BF425" s="246">
        <f>IF(N425="snížená",J425,0)</f>
        <v>0</v>
      </c>
      <c r="BG425" s="246">
        <f>IF(N425="zákl. přenesená",J425,0)</f>
        <v>0</v>
      </c>
      <c r="BH425" s="246">
        <f>IF(N425="sníž. přenesená",J425,0)</f>
        <v>0</v>
      </c>
      <c r="BI425" s="246">
        <f>IF(N425="nulová",J425,0)</f>
        <v>0</v>
      </c>
      <c r="BJ425" s="18" t="s">
        <v>83</v>
      </c>
      <c r="BK425" s="246">
        <f>ROUND(I425*H425,2)</f>
        <v>0</v>
      </c>
      <c r="BL425" s="18" t="s">
        <v>219</v>
      </c>
      <c r="BM425" s="245" t="s">
        <v>635</v>
      </c>
    </row>
    <row r="426" s="2" customFormat="1" ht="24.15" customHeight="1">
      <c r="A426" s="39"/>
      <c r="B426" s="40"/>
      <c r="C426" s="234" t="s">
        <v>636</v>
      </c>
      <c r="D426" s="234" t="s">
        <v>149</v>
      </c>
      <c r="E426" s="235" t="s">
        <v>637</v>
      </c>
      <c r="F426" s="236" t="s">
        <v>638</v>
      </c>
      <c r="G426" s="237" t="s">
        <v>189</v>
      </c>
      <c r="H426" s="238">
        <v>1</v>
      </c>
      <c r="I426" s="239"/>
      <c r="J426" s="240">
        <f>ROUND(I426*H426,2)</f>
        <v>0</v>
      </c>
      <c r="K426" s="236" t="s">
        <v>153</v>
      </c>
      <c r="L426" s="45"/>
      <c r="M426" s="241" t="s">
        <v>1</v>
      </c>
      <c r="N426" s="242" t="s">
        <v>40</v>
      </c>
      <c r="O426" s="92"/>
      <c r="P426" s="243">
        <f>O426*H426</f>
        <v>0</v>
      </c>
      <c r="Q426" s="243">
        <v>0.00088000000000000003</v>
      </c>
      <c r="R426" s="243">
        <f>Q426*H426</f>
        <v>0.00088000000000000003</v>
      </c>
      <c r="S426" s="243">
        <v>0</v>
      </c>
      <c r="T426" s="244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45" t="s">
        <v>219</v>
      </c>
      <c r="AT426" s="245" t="s">
        <v>149</v>
      </c>
      <c r="AU426" s="245" t="s">
        <v>85</v>
      </c>
      <c r="AY426" s="18" t="s">
        <v>147</v>
      </c>
      <c r="BE426" s="246">
        <f>IF(N426="základní",J426,0)</f>
        <v>0</v>
      </c>
      <c r="BF426" s="246">
        <f>IF(N426="snížená",J426,0)</f>
        <v>0</v>
      </c>
      <c r="BG426" s="246">
        <f>IF(N426="zákl. přenesená",J426,0)</f>
        <v>0</v>
      </c>
      <c r="BH426" s="246">
        <f>IF(N426="sníž. přenesená",J426,0)</f>
        <v>0</v>
      </c>
      <c r="BI426" s="246">
        <f>IF(N426="nulová",J426,0)</f>
        <v>0</v>
      </c>
      <c r="BJ426" s="18" t="s">
        <v>83</v>
      </c>
      <c r="BK426" s="246">
        <f>ROUND(I426*H426,2)</f>
        <v>0</v>
      </c>
      <c r="BL426" s="18" t="s">
        <v>219</v>
      </c>
      <c r="BM426" s="245" t="s">
        <v>639</v>
      </c>
    </row>
    <row r="427" s="2" customFormat="1" ht="24.15" customHeight="1">
      <c r="A427" s="39"/>
      <c r="B427" s="40"/>
      <c r="C427" s="270" t="s">
        <v>640</v>
      </c>
      <c r="D427" s="270" t="s">
        <v>262</v>
      </c>
      <c r="E427" s="271" t="s">
        <v>641</v>
      </c>
      <c r="F427" s="272" t="s">
        <v>642</v>
      </c>
      <c r="G427" s="273" t="s">
        <v>184</v>
      </c>
      <c r="H427" s="274">
        <v>4.9349999999999996</v>
      </c>
      <c r="I427" s="275"/>
      <c r="J427" s="276">
        <f>ROUND(I427*H427,2)</f>
        <v>0</v>
      </c>
      <c r="K427" s="272" t="s">
        <v>153</v>
      </c>
      <c r="L427" s="277"/>
      <c r="M427" s="278" t="s">
        <v>1</v>
      </c>
      <c r="N427" s="279" t="s">
        <v>40</v>
      </c>
      <c r="O427" s="92"/>
      <c r="P427" s="243">
        <f>O427*H427</f>
        <v>0</v>
      </c>
      <c r="Q427" s="243">
        <v>0.025440000000000001</v>
      </c>
      <c r="R427" s="243">
        <f>Q427*H427</f>
        <v>0.1255464</v>
      </c>
      <c r="S427" s="243">
        <v>0</v>
      </c>
      <c r="T427" s="244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45" t="s">
        <v>314</v>
      </c>
      <c r="AT427" s="245" t="s">
        <v>262</v>
      </c>
      <c r="AU427" s="245" t="s">
        <v>85</v>
      </c>
      <c r="AY427" s="18" t="s">
        <v>147</v>
      </c>
      <c r="BE427" s="246">
        <f>IF(N427="základní",J427,0)</f>
        <v>0</v>
      </c>
      <c r="BF427" s="246">
        <f>IF(N427="snížená",J427,0)</f>
        <v>0</v>
      </c>
      <c r="BG427" s="246">
        <f>IF(N427="zákl. přenesená",J427,0)</f>
        <v>0</v>
      </c>
      <c r="BH427" s="246">
        <f>IF(N427="sníž. přenesená",J427,0)</f>
        <v>0</v>
      </c>
      <c r="BI427" s="246">
        <f>IF(N427="nulová",J427,0)</f>
        <v>0</v>
      </c>
      <c r="BJ427" s="18" t="s">
        <v>83</v>
      </c>
      <c r="BK427" s="246">
        <f>ROUND(I427*H427,2)</f>
        <v>0</v>
      </c>
      <c r="BL427" s="18" t="s">
        <v>219</v>
      </c>
      <c r="BM427" s="245" t="s">
        <v>643</v>
      </c>
    </row>
    <row r="428" s="13" customFormat="1">
      <c r="A428" s="13"/>
      <c r="B428" s="247"/>
      <c r="C428" s="248"/>
      <c r="D428" s="249" t="s">
        <v>156</v>
      </c>
      <c r="E428" s="250" t="s">
        <v>1</v>
      </c>
      <c r="F428" s="251" t="s">
        <v>467</v>
      </c>
      <c r="G428" s="248"/>
      <c r="H428" s="252">
        <v>4.9349999999999996</v>
      </c>
      <c r="I428" s="253"/>
      <c r="J428" s="248"/>
      <c r="K428" s="248"/>
      <c r="L428" s="254"/>
      <c r="M428" s="255"/>
      <c r="N428" s="256"/>
      <c r="O428" s="256"/>
      <c r="P428" s="256"/>
      <c r="Q428" s="256"/>
      <c r="R428" s="256"/>
      <c r="S428" s="256"/>
      <c r="T428" s="257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58" t="s">
        <v>156</v>
      </c>
      <c r="AU428" s="258" t="s">
        <v>85</v>
      </c>
      <c r="AV428" s="13" t="s">
        <v>85</v>
      </c>
      <c r="AW428" s="13" t="s">
        <v>32</v>
      </c>
      <c r="AX428" s="13" t="s">
        <v>83</v>
      </c>
      <c r="AY428" s="258" t="s">
        <v>147</v>
      </c>
    </row>
    <row r="429" s="2" customFormat="1" ht="24.15" customHeight="1">
      <c r="A429" s="39"/>
      <c r="B429" s="40"/>
      <c r="C429" s="234" t="s">
        <v>644</v>
      </c>
      <c r="D429" s="234" t="s">
        <v>149</v>
      </c>
      <c r="E429" s="235" t="s">
        <v>645</v>
      </c>
      <c r="F429" s="236" t="s">
        <v>646</v>
      </c>
      <c r="G429" s="237" t="s">
        <v>189</v>
      </c>
      <c r="H429" s="238">
        <v>11</v>
      </c>
      <c r="I429" s="239"/>
      <c r="J429" s="240">
        <f>ROUND(I429*H429,2)</f>
        <v>0</v>
      </c>
      <c r="K429" s="236" t="s">
        <v>153</v>
      </c>
      <c r="L429" s="45"/>
      <c r="M429" s="241" t="s">
        <v>1</v>
      </c>
      <c r="N429" s="242" t="s">
        <v>40</v>
      </c>
      <c r="O429" s="92"/>
      <c r="P429" s="243">
        <f>O429*H429</f>
        <v>0</v>
      </c>
      <c r="Q429" s="243">
        <v>0</v>
      </c>
      <c r="R429" s="243">
        <f>Q429*H429</f>
        <v>0</v>
      </c>
      <c r="S429" s="243">
        <v>0</v>
      </c>
      <c r="T429" s="244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45" t="s">
        <v>219</v>
      </c>
      <c r="AT429" s="245" t="s">
        <v>149</v>
      </c>
      <c r="AU429" s="245" t="s">
        <v>85</v>
      </c>
      <c r="AY429" s="18" t="s">
        <v>147</v>
      </c>
      <c r="BE429" s="246">
        <f>IF(N429="základní",J429,0)</f>
        <v>0</v>
      </c>
      <c r="BF429" s="246">
        <f>IF(N429="snížená",J429,0)</f>
        <v>0</v>
      </c>
      <c r="BG429" s="246">
        <f>IF(N429="zákl. přenesená",J429,0)</f>
        <v>0</v>
      </c>
      <c r="BH429" s="246">
        <f>IF(N429="sníž. přenesená",J429,0)</f>
        <v>0</v>
      </c>
      <c r="BI429" s="246">
        <f>IF(N429="nulová",J429,0)</f>
        <v>0</v>
      </c>
      <c r="BJ429" s="18" t="s">
        <v>83</v>
      </c>
      <c r="BK429" s="246">
        <f>ROUND(I429*H429,2)</f>
        <v>0</v>
      </c>
      <c r="BL429" s="18" t="s">
        <v>219</v>
      </c>
      <c r="BM429" s="245" t="s">
        <v>647</v>
      </c>
    </row>
    <row r="430" s="2" customFormat="1" ht="24.15" customHeight="1">
      <c r="A430" s="39"/>
      <c r="B430" s="40"/>
      <c r="C430" s="234" t="s">
        <v>648</v>
      </c>
      <c r="D430" s="234" t="s">
        <v>149</v>
      </c>
      <c r="E430" s="235" t="s">
        <v>649</v>
      </c>
      <c r="F430" s="236" t="s">
        <v>650</v>
      </c>
      <c r="G430" s="237" t="s">
        <v>189</v>
      </c>
      <c r="H430" s="238">
        <v>37</v>
      </c>
      <c r="I430" s="239"/>
      <c r="J430" s="240">
        <f>ROUND(I430*H430,2)</f>
        <v>0</v>
      </c>
      <c r="K430" s="236" t="s">
        <v>153</v>
      </c>
      <c r="L430" s="45"/>
      <c r="M430" s="241" t="s">
        <v>1</v>
      </c>
      <c r="N430" s="242" t="s">
        <v>40</v>
      </c>
      <c r="O430" s="92"/>
      <c r="P430" s="243">
        <f>O430*H430</f>
        <v>0</v>
      </c>
      <c r="Q430" s="243">
        <v>0</v>
      </c>
      <c r="R430" s="243">
        <f>Q430*H430</f>
        <v>0</v>
      </c>
      <c r="S430" s="243">
        <v>0</v>
      </c>
      <c r="T430" s="244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45" t="s">
        <v>219</v>
      </c>
      <c r="AT430" s="245" t="s">
        <v>149</v>
      </c>
      <c r="AU430" s="245" t="s">
        <v>85</v>
      </c>
      <c r="AY430" s="18" t="s">
        <v>147</v>
      </c>
      <c r="BE430" s="246">
        <f>IF(N430="základní",J430,0)</f>
        <v>0</v>
      </c>
      <c r="BF430" s="246">
        <f>IF(N430="snížená",J430,0)</f>
        <v>0</v>
      </c>
      <c r="BG430" s="246">
        <f>IF(N430="zákl. přenesená",J430,0)</f>
        <v>0</v>
      </c>
      <c r="BH430" s="246">
        <f>IF(N430="sníž. přenesená",J430,0)</f>
        <v>0</v>
      </c>
      <c r="BI430" s="246">
        <f>IF(N430="nulová",J430,0)</f>
        <v>0</v>
      </c>
      <c r="BJ430" s="18" t="s">
        <v>83</v>
      </c>
      <c r="BK430" s="246">
        <f>ROUND(I430*H430,2)</f>
        <v>0</v>
      </c>
      <c r="BL430" s="18" t="s">
        <v>219</v>
      </c>
      <c r="BM430" s="245" t="s">
        <v>651</v>
      </c>
    </row>
    <row r="431" s="2" customFormat="1" ht="24.15" customHeight="1">
      <c r="A431" s="39"/>
      <c r="B431" s="40"/>
      <c r="C431" s="270" t="s">
        <v>652</v>
      </c>
      <c r="D431" s="270" t="s">
        <v>262</v>
      </c>
      <c r="E431" s="271" t="s">
        <v>653</v>
      </c>
      <c r="F431" s="272" t="s">
        <v>654</v>
      </c>
      <c r="G431" s="273" t="s">
        <v>385</v>
      </c>
      <c r="H431" s="274">
        <v>69.799999999999997</v>
      </c>
      <c r="I431" s="275"/>
      <c r="J431" s="276">
        <f>ROUND(I431*H431,2)</f>
        <v>0</v>
      </c>
      <c r="K431" s="272" t="s">
        <v>26</v>
      </c>
      <c r="L431" s="277"/>
      <c r="M431" s="278" t="s">
        <v>1</v>
      </c>
      <c r="N431" s="279" t="s">
        <v>40</v>
      </c>
      <c r="O431" s="92"/>
      <c r="P431" s="243">
        <f>O431*H431</f>
        <v>0</v>
      </c>
      <c r="Q431" s="243">
        <v>0.0040000000000000001</v>
      </c>
      <c r="R431" s="243">
        <f>Q431*H431</f>
        <v>0.2792</v>
      </c>
      <c r="S431" s="243">
        <v>0</v>
      </c>
      <c r="T431" s="244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45" t="s">
        <v>314</v>
      </c>
      <c r="AT431" s="245" t="s">
        <v>262</v>
      </c>
      <c r="AU431" s="245" t="s">
        <v>85</v>
      </c>
      <c r="AY431" s="18" t="s">
        <v>147</v>
      </c>
      <c r="BE431" s="246">
        <f>IF(N431="základní",J431,0)</f>
        <v>0</v>
      </c>
      <c r="BF431" s="246">
        <f>IF(N431="snížená",J431,0)</f>
        <v>0</v>
      </c>
      <c r="BG431" s="246">
        <f>IF(N431="zákl. přenesená",J431,0)</f>
        <v>0</v>
      </c>
      <c r="BH431" s="246">
        <f>IF(N431="sníž. přenesená",J431,0)</f>
        <v>0</v>
      </c>
      <c r="BI431" s="246">
        <f>IF(N431="nulová",J431,0)</f>
        <v>0</v>
      </c>
      <c r="BJ431" s="18" t="s">
        <v>83</v>
      </c>
      <c r="BK431" s="246">
        <f>ROUND(I431*H431,2)</f>
        <v>0</v>
      </c>
      <c r="BL431" s="18" t="s">
        <v>219</v>
      </c>
      <c r="BM431" s="245" t="s">
        <v>655</v>
      </c>
    </row>
    <row r="432" s="13" customFormat="1">
      <c r="A432" s="13"/>
      <c r="B432" s="247"/>
      <c r="C432" s="248"/>
      <c r="D432" s="249" t="s">
        <v>156</v>
      </c>
      <c r="E432" s="250" t="s">
        <v>1</v>
      </c>
      <c r="F432" s="251" t="s">
        <v>656</v>
      </c>
      <c r="G432" s="248"/>
      <c r="H432" s="252">
        <v>69.799999999999997</v>
      </c>
      <c r="I432" s="253"/>
      <c r="J432" s="248"/>
      <c r="K432" s="248"/>
      <c r="L432" s="254"/>
      <c r="M432" s="255"/>
      <c r="N432" s="256"/>
      <c r="O432" s="256"/>
      <c r="P432" s="256"/>
      <c r="Q432" s="256"/>
      <c r="R432" s="256"/>
      <c r="S432" s="256"/>
      <c r="T432" s="257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58" t="s">
        <v>156</v>
      </c>
      <c r="AU432" s="258" t="s">
        <v>85</v>
      </c>
      <c r="AV432" s="13" t="s">
        <v>85</v>
      </c>
      <c r="AW432" s="13" t="s">
        <v>32</v>
      </c>
      <c r="AX432" s="13" t="s">
        <v>83</v>
      </c>
      <c r="AY432" s="258" t="s">
        <v>147</v>
      </c>
    </row>
    <row r="433" s="12" customFormat="1" ht="22.8" customHeight="1">
      <c r="A433" s="12"/>
      <c r="B433" s="218"/>
      <c r="C433" s="219"/>
      <c r="D433" s="220" t="s">
        <v>74</v>
      </c>
      <c r="E433" s="232" t="s">
        <v>657</v>
      </c>
      <c r="F433" s="232" t="s">
        <v>658</v>
      </c>
      <c r="G433" s="219"/>
      <c r="H433" s="219"/>
      <c r="I433" s="222"/>
      <c r="J433" s="233">
        <f>BK433</f>
        <v>0</v>
      </c>
      <c r="K433" s="219"/>
      <c r="L433" s="224"/>
      <c r="M433" s="225"/>
      <c r="N433" s="226"/>
      <c r="O433" s="226"/>
      <c r="P433" s="227">
        <f>SUM(P434:P439)</f>
        <v>0</v>
      </c>
      <c r="Q433" s="226"/>
      <c r="R433" s="227">
        <f>SUM(R434:R439)</f>
        <v>0.013780800000000003</v>
      </c>
      <c r="S433" s="226"/>
      <c r="T433" s="228">
        <f>SUM(T434:T439)</f>
        <v>0.83720000000000006</v>
      </c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R433" s="229" t="s">
        <v>85</v>
      </c>
      <c r="AT433" s="230" t="s">
        <v>74</v>
      </c>
      <c r="AU433" s="230" t="s">
        <v>83</v>
      </c>
      <c r="AY433" s="229" t="s">
        <v>147</v>
      </c>
      <c r="BK433" s="231">
        <f>SUM(BK434:BK439)</f>
        <v>0</v>
      </c>
    </row>
    <row r="434" s="2" customFormat="1" ht="14.4" customHeight="1">
      <c r="A434" s="39"/>
      <c r="B434" s="40"/>
      <c r="C434" s="234" t="s">
        <v>659</v>
      </c>
      <c r="D434" s="234" t="s">
        <v>149</v>
      </c>
      <c r="E434" s="235" t="s">
        <v>660</v>
      </c>
      <c r="F434" s="236" t="s">
        <v>661</v>
      </c>
      <c r="G434" s="237" t="s">
        <v>184</v>
      </c>
      <c r="H434" s="238">
        <v>41.859999999999999</v>
      </c>
      <c r="I434" s="239"/>
      <c r="J434" s="240">
        <f>ROUND(I434*H434,2)</f>
        <v>0</v>
      </c>
      <c r="K434" s="236" t="s">
        <v>153</v>
      </c>
      <c r="L434" s="45"/>
      <c r="M434" s="241" t="s">
        <v>1</v>
      </c>
      <c r="N434" s="242" t="s">
        <v>40</v>
      </c>
      <c r="O434" s="92"/>
      <c r="P434" s="243">
        <f>O434*H434</f>
        <v>0</v>
      </c>
      <c r="Q434" s="243">
        <v>0</v>
      </c>
      <c r="R434" s="243">
        <f>Q434*H434</f>
        <v>0</v>
      </c>
      <c r="S434" s="243">
        <v>0.02</v>
      </c>
      <c r="T434" s="244">
        <f>S434*H434</f>
        <v>0.83720000000000006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45" t="s">
        <v>219</v>
      </c>
      <c r="AT434" s="245" t="s">
        <v>149</v>
      </c>
      <c r="AU434" s="245" t="s">
        <v>85</v>
      </c>
      <c r="AY434" s="18" t="s">
        <v>147</v>
      </c>
      <c r="BE434" s="246">
        <f>IF(N434="základní",J434,0)</f>
        <v>0</v>
      </c>
      <c r="BF434" s="246">
        <f>IF(N434="snížená",J434,0)</f>
        <v>0</v>
      </c>
      <c r="BG434" s="246">
        <f>IF(N434="zákl. přenesená",J434,0)</f>
        <v>0</v>
      </c>
      <c r="BH434" s="246">
        <f>IF(N434="sníž. přenesená",J434,0)</f>
        <v>0</v>
      </c>
      <c r="BI434" s="246">
        <f>IF(N434="nulová",J434,0)</f>
        <v>0</v>
      </c>
      <c r="BJ434" s="18" t="s">
        <v>83</v>
      </c>
      <c r="BK434" s="246">
        <f>ROUND(I434*H434,2)</f>
        <v>0</v>
      </c>
      <c r="BL434" s="18" t="s">
        <v>219</v>
      </c>
      <c r="BM434" s="245" t="s">
        <v>662</v>
      </c>
    </row>
    <row r="435" s="13" customFormat="1">
      <c r="A435" s="13"/>
      <c r="B435" s="247"/>
      <c r="C435" s="248"/>
      <c r="D435" s="249" t="s">
        <v>156</v>
      </c>
      <c r="E435" s="250" t="s">
        <v>1</v>
      </c>
      <c r="F435" s="251" t="s">
        <v>663</v>
      </c>
      <c r="G435" s="248"/>
      <c r="H435" s="252">
        <v>41.859999999999999</v>
      </c>
      <c r="I435" s="253"/>
      <c r="J435" s="248"/>
      <c r="K435" s="248"/>
      <c r="L435" s="254"/>
      <c r="M435" s="255"/>
      <c r="N435" s="256"/>
      <c r="O435" s="256"/>
      <c r="P435" s="256"/>
      <c r="Q435" s="256"/>
      <c r="R435" s="256"/>
      <c r="S435" s="256"/>
      <c r="T435" s="257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58" t="s">
        <v>156</v>
      </c>
      <c r="AU435" s="258" t="s">
        <v>85</v>
      </c>
      <c r="AV435" s="13" t="s">
        <v>85</v>
      </c>
      <c r="AW435" s="13" t="s">
        <v>32</v>
      </c>
      <c r="AX435" s="13" t="s">
        <v>75</v>
      </c>
      <c r="AY435" s="258" t="s">
        <v>147</v>
      </c>
    </row>
    <row r="436" s="14" customFormat="1">
      <c r="A436" s="14"/>
      <c r="B436" s="259"/>
      <c r="C436" s="260"/>
      <c r="D436" s="249" t="s">
        <v>156</v>
      </c>
      <c r="E436" s="261" t="s">
        <v>1</v>
      </c>
      <c r="F436" s="262" t="s">
        <v>159</v>
      </c>
      <c r="G436" s="260"/>
      <c r="H436" s="263">
        <v>41.859999999999999</v>
      </c>
      <c r="I436" s="264"/>
      <c r="J436" s="260"/>
      <c r="K436" s="260"/>
      <c r="L436" s="265"/>
      <c r="M436" s="266"/>
      <c r="N436" s="267"/>
      <c r="O436" s="267"/>
      <c r="P436" s="267"/>
      <c r="Q436" s="267"/>
      <c r="R436" s="267"/>
      <c r="S436" s="267"/>
      <c r="T436" s="268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69" t="s">
        <v>156</v>
      </c>
      <c r="AU436" s="269" t="s">
        <v>85</v>
      </c>
      <c r="AV436" s="14" t="s">
        <v>154</v>
      </c>
      <c r="AW436" s="14" t="s">
        <v>32</v>
      </c>
      <c r="AX436" s="14" t="s">
        <v>83</v>
      </c>
      <c r="AY436" s="269" t="s">
        <v>147</v>
      </c>
    </row>
    <row r="437" s="2" customFormat="1" ht="14.4" customHeight="1">
      <c r="A437" s="39"/>
      <c r="B437" s="40"/>
      <c r="C437" s="234" t="s">
        <v>664</v>
      </c>
      <c r="D437" s="234" t="s">
        <v>149</v>
      </c>
      <c r="E437" s="235" t="s">
        <v>665</v>
      </c>
      <c r="F437" s="236" t="s">
        <v>666</v>
      </c>
      <c r="G437" s="237" t="s">
        <v>184</v>
      </c>
      <c r="H437" s="238">
        <v>23.760000000000002</v>
      </c>
      <c r="I437" s="239"/>
      <c r="J437" s="240">
        <f>ROUND(I437*H437,2)</f>
        <v>0</v>
      </c>
      <c r="K437" s="236" t="s">
        <v>26</v>
      </c>
      <c r="L437" s="45"/>
      <c r="M437" s="241" t="s">
        <v>1</v>
      </c>
      <c r="N437" s="242" t="s">
        <v>40</v>
      </c>
      <c r="O437" s="92"/>
      <c r="P437" s="243">
        <f>O437*H437</f>
        <v>0</v>
      </c>
      <c r="Q437" s="243">
        <v>0.00038000000000000002</v>
      </c>
      <c r="R437" s="243">
        <f>Q437*H437</f>
        <v>0.0090288000000000018</v>
      </c>
      <c r="S437" s="243">
        <v>0</v>
      </c>
      <c r="T437" s="244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45" t="s">
        <v>219</v>
      </c>
      <c r="AT437" s="245" t="s">
        <v>149</v>
      </c>
      <c r="AU437" s="245" t="s">
        <v>85</v>
      </c>
      <c r="AY437" s="18" t="s">
        <v>147</v>
      </c>
      <c r="BE437" s="246">
        <f>IF(N437="základní",J437,0)</f>
        <v>0</v>
      </c>
      <c r="BF437" s="246">
        <f>IF(N437="snížená",J437,0)</f>
        <v>0</v>
      </c>
      <c r="BG437" s="246">
        <f>IF(N437="zákl. přenesená",J437,0)</f>
        <v>0</v>
      </c>
      <c r="BH437" s="246">
        <f>IF(N437="sníž. přenesená",J437,0)</f>
        <v>0</v>
      </c>
      <c r="BI437" s="246">
        <f>IF(N437="nulová",J437,0)</f>
        <v>0</v>
      </c>
      <c r="BJ437" s="18" t="s">
        <v>83</v>
      </c>
      <c r="BK437" s="246">
        <f>ROUND(I437*H437,2)</f>
        <v>0</v>
      </c>
      <c r="BL437" s="18" t="s">
        <v>219</v>
      </c>
      <c r="BM437" s="245" t="s">
        <v>667</v>
      </c>
    </row>
    <row r="438" s="13" customFormat="1">
      <c r="A438" s="13"/>
      <c r="B438" s="247"/>
      <c r="C438" s="248"/>
      <c r="D438" s="249" t="s">
        <v>156</v>
      </c>
      <c r="E438" s="250" t="s">
        <v>1</v>
      </c>
      <c r="F438" s="251" t="s">
        <v>668</v>
      </c>
      <c r="G438" s="248"/>
      <c r="H438" s="252">
        <v>23.760000000000002</v>
      </c>
      <c r="I438" s="253"/>
      <c r="J438" s="248"/>
      <c r="K438" s="248"/>
      <c r="L438" s="254"/>
      <c r="M438" s="255"/>
      <c r="N438" s="256"/>
      <c r="O438" s="256"/>
      <c r="P438" s="256"/>
      <c r="Q438" s="256"/>
      <c r="R438" s="256"/>
      <c r="S438" s="256"/>
      <c r="T438" s="257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58" t="s">
        <v>156</v>
      </c>
      <c r="AU438" s="258" t="s">
        <v>85</v>
      </c>
      <c r="AV438" s="13" t="s">
        <v>85</v>
      </c>
      <c r="AW438" s="13" t="s">
        <v>32</v>
      </c>
      <c r="AX438" s="13" t="s">
        <v>83</v>
      </c>
      <c r="AY438" s="258" t="s">
        <v>147</v>
      </c>
    </row>
    <row r="439" s="2" customFormat="1" ht="14.4" customHeight="1">
      <c r="A439" s="39"/>
      <c r="B439" s="40"/>
      <c r="C439" s="270" t="s">
        <v>669</v>
      </c>
      <c r="D439" s="270" t="s">
        <v>262</v>
      </c>
      <c r="E439" s="271" t="s">
        <v>670</v>
      </c>
      <c r="F439" s="272" t="s">
        <v>671</v>
      </c>
      <c r="G439" s="273" t="s">
        <v>184</v>
      </c>
      <c r="H439" s="274">
        <v>23.760000000000002</v>
      </c>
      <c r="I439" s="275"/>
      <c r="J439" s="276">
        <f>ROUND(I439*H439,2)</f>
        <v>0</v>
      </c>
      <c r="K439" s="272" t="s">
        <v>26</v>
      </c>
      <c r="L439" s="277"/>
      <c r="M439" s="278" t="s">
        <v>1</v>
      </c>
      <c r="N439" s="279" t="s">
        <v>40</v>
      </c>
      <c r="O439" s="92"/>
      <c r="P439" s="243">
        <f>O439*H439</f>
        <v>0</v>
      </c>
      <c r="Q439" s="243">
        <v>0.00020000000000000001</v>
      </c>
      <c r="R439" s="243">
        <f>Q439*H439</f>
        <v>0.0047520000000000001</v>
      </c>
      <c r="S439" s="243">
        <v>0</v>
      </c>
      <c r="T439" s="244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45" t="s">
        <v>314</v>
      </c>
      <c r="AT439" s="245" t="s">
        <v>262</v>
      </c>
      <c r="AU439" s="245" t="s">
        <v>85</v>
      </c>
      <c r="AY439" s="18" t="s">
        <v>147</v>
      </c>
      <c r="BE439" s="246">
        <f>IF(N439="základní",J439,0)</f>
        <v>0</v>
      </c>
      <c r="BF439" s="246">
        <f>IF(N439="snížená",J439,0)</f>
        <v>0</v>
      </c>
      <c r="BG439" s="246">
        <f>IF(N439="zákl. přenesená",J439,0)</f>
        <v>0</v>
      </c>
      <c r="BH439" s="246">
        <f>IF(N439="sníž. přenesená",J439,0)</f>
        <v>0</v>
      </c>
      <c r="BI439" s="246">
        <f>IF(N439="nulová",J439,0)</f>
        <v>0</v>
      </c>
      <c r="BJ439" s="18" t="s">
        <v>83</v>
      </c>
      <c r="BK439" s="246">
        <f>ROUND(I439*H439,2)</f>
        <v>0</v>
      </c>
      <c r="BL439" s="18" t="s">
        <v>219</v>
      </c>
      <c r="BM439" s="245" t="s">
        <v>672</v>
      </c>
    </row>
    <row r="440" s="12" customFormat="1" ht="22.8" customHeight="1">
      <c r="A440" s="12"/>
      <c r="B440" s="218"/>
      <c r="C440" s="219"/>
      <c r="D440" s="220" t="s">
        <v>74</v>
      </c>
      <c r="E440" s="232" t="s">
        <v>673</v>
      </c>
      <c r="F440" s="232" t="s">
        <v>674</v>
      </c>
      <c r="G440" s="219"/>
      <c r="H440" s="219"/>
      <c r="I440" s="222"/>
      <c r="J440" s="233">
        <f>BK440</f>
        <v>0</v>
      </c>
      <c r="K440" s="219"/>
      <c r="L440" s="224"/>
      <c r="M440" s="225"/>
      <c r="N440" s="226"/>
      <c r="O440" s="226"/>
      <c r="P440" s="227">
        <f>SUM(P441:P447)</f>
        <v>0</v>
      </c>
      <c r="Q440" s="226"/>
      <c r="R440" s="227">
        <f>SUM(R441:R447)</f>
        <v>0.37509999999999999</v>
      </c>
      <c r="S440" s="226"/>
      <c r="T440" s="228">
        <f>SUM(T441:T447)</f>
        <v>0</v>
      </c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R440" s="229" t="s">
        <v>85</v>
      </c>
      <c r="AT440" s="230" t="s">
        <v>74</v>
      </c>
      <c r="AU440" s="230" t="s">
        <v>83</v>
      </c>
      <c r="AY440" s="229" t="s">
        <v>147</v>
      </c>
      <c r="BK440" s="231">
        <f>SUM(BK441:BK447)</f>
        <v>0</v>
      </c>
    </row>
    <row r="441" s="2" customFormat="1" ht="14.4" customHeight="1">
      <c r="A441" s="39"/>
      <c r="B441" s="40"/>
      <c r="C441" s="234" t="s">
        <v>675</v>
      </c>
      <c r="D441" s="234" t="s">
        <v>149</v>
      </c>
      <c r="E441" s="235" t="s">
        <v>676</v>
      </c>
      <c r="F441" s="236" t="s">
        <v>677</v>
      </c>
      <c r="G441" s="237" t="s">
        <v>184</v>
      </c>
      <c r="H441" s="238">
        <v>605</v>
      </c>
      <c r="I441" s="239"/>
      <c r="J441" s="240">
        <f>ROUND(I441*H441,2)</f>
        <v>0</v>
      </c>
      <c r="K441" s="236" t="s">
        <v>153</v>
      </c>
      <c r="L441" s="45"/>
      <c r="M441" s="241" t="s">
        <v>1</v>
      </c>
      <c r="N441" s="242" t="s">
        <v>40</v>
      </c>
      <c r="O441" s="92"/>
      <c r="P441" s="243">
        <f>O441*H441</f>
        <v>0</v>
      </c>
      <c r="Q441" s="243">
        <v>0</v>
      </c>
      <c r="R441" s="243">
        <f>Q441*H441</f>
        <v>0</v>
      </c>
      <c r="S441" s="243">
        <v>0</v>
      </c>
      <c r="T441" s="244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45" t="s">
        <v>219</v>
      </c>
      <c r="AT441" s="245" t="s">
        <v>149</v>
      </c>
      <c r="AU441" s="245" t="s">
        <v>85</v>
      </c>
      <c r="AY441" s="18" t="s">
        <v>147</v>
      </c>
      <c r="BE441" s="246">
        <f>IF(N441="základní",J441,0)</f>
        <v>0</v>
      </c>
      <c r="BF441" s="246">
        <f>IF(N441="snížená",J441,0)</f>
        <v>0</v>
      </c>
      <c r="BG441" s="246">
        <f>IF(N441="zákl. přenesená",J441,0)</f>
        <v>0</v>
      </c>
      <c r="BH441" s="246">
        <f>IF(N441="sníž. přenesená",J441,0)</f>
        <v>0</v>
      </c>
      <c r="BI441" s="246">
        <f>IF(N441="nulová",J441,0)</f>
        <v>0</v>
      </c>
      <c r="BJ441" s="18" t="s">
        <v>83</v>
      </c>
      <c r="BK441" s="246">
        <f>ROUND(I441*H441,2)</f>
        <v>0</v>
      </c>
      <c r="BL441" s="18" t="s">
        <v>219</v>
      </c>
      <c r="BM441" s="245" t="s">
        <v>678</v>
      </c>
    </row>
    <row r="442" s="2" customFormat="1" ht="24.15" customHeight="1">
      <c r="A442" s="39"/>
      <c r="B442" s="40"/>
      <c r="C442" s="234" t="s">
        <v>679</v>
      </c>
      <c r="D442" s="234" t="s">
        <v>149</v>
      </c>
      <c r="E442" s="235" t="s">
        <v>680</v>
      </c>
      <c r="F442" s="236" t="s">
        <v>681</v>
      </c>
      <c r="G442" s="237" t="s">
        <v>184</v>
      </c>
      <c r="H442" s="238">
        <v>605</v>
      </c>
      <c r="I442" s="239"/>
      <c r="J442" s="240">
        <f>ROUND(I442*H442,2)</f>
        <v>0</v>
      </c>
      <c r="K442" s="236" t="s">
        <v>153</v>
      </c>
      <c r="L442" s="45"/>
      <c r="M442" s="241" t="s">
        <v>1</v>
      </c>
      <c r="N442" s="242" t="s">
        <v>40</v>
      </c>
      <c r="O442" s="92"/>
      <c r="P442" s="243">
        <f>O442*H442</f>
        <v>0</v>
      </c>
      <c r="Q442" s="243">
        <v>0</v>
      </c>
      <c r="R442" s="243">
        <f>Q442*H442</f>
        <v>0</v>
      </c>
      <c r="S442" s="243">
        <v>0</v>
      </c>
      <c r="T442" s="244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45" t="s">
        <v>219</v>
      </c>
      <c r="AT442" s="245" t="s">
        <v>149</v>
      </c>
      <c r="AU442" s="245" t="s">
        <v>85</v>
      </c>
      <c r="AY442" s="18" t="s">
        <v>147</v>
      </c>
      <c r="BE442" s="246">
        <f>IF(N442="základní",J442,0)</f>
        <v>0</v>
      </c>
      <c r="BF442" s="246">
        <f>IF(N442="snížená",J442,0)</f>
        <v>0</v>
      </c>
      <c r="BG442" s="246">
        <f>IF(N442="zákl. přenesená",J442,0)</f>
        <v>0</v>
      </c>
      <c r="BH442" s="246">
        <f>IF(N442="sníž. přenesená",J442,0)</f>
        <v>0</v>
      </c>
      <c r="BI442" s="246">
        <f>IF(N442="nulová",J442,0)</f>
        <v>0</v>
      </c>
      <c r="BJ442" s="18" t="s">
        <v>83</v>
      </c>
      <c r="BK442" s="246">
        <f>ROUND(I442*H442,2)</f>
        <v>0</v>
      </c>
      <c r="BL442" s="18" t="s">
        <v>219</v>
      </c>
      <c r="BM442" s="245" t="s">
        <v>682</v>
      </c>
    </row>
    <row r="443" s="13" customFormat="1">
      <c r="A443" s="13"/>
      <c r="B443" s="247"/>
      <c r="C443" s="248"/>
      <c r="D443" s="249" t="s">
        <v>156</v>
      </c>
      <c r="E443" s="250" t="s">
        <v>1</v>
      </c>
      <c r="F443" s="251" t="s">
        <v>683</v>
      </c>
      <c r="G443" s="248"/>
      <c r="H443" s="252">
        <v>605</v>
      </c>
      <c r="I443" s="253"/>
      <c r="J443" s="248"/>
      <c r="K443" s="248"/>
      <c r="L443" s="254"/>
      <c r="M443" s="255"/>
      <c r="N443" s="256"/>
      <c r="O443" s="256"/>
      <c r="P443" s="256"/>
      <c r="Q443" s="256"/>
      <c r="R443" s="256"/>
      <c r="S443" s="256"/>
      <c r="T443" s="257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58" t="s">
        <v>156</v>
      </c>
      <c r="AU443" s="258" t="s">
        <v>85</v>
      </c>
      <c r="AV443" s="13" t="s">
        <v>85</v>
      </c>
      <c r="AW443" s="13" t="s">
        <v>32</v>
      </c>
      <c r="AX443" s="13" t="s">
        <v>83</v>
      </c>
      <c r="AY443" s="258" t="s">
        <v>147</v>
      </c>
    </row>
    <row r="444" s="2" customFormat="1" ht="24.15" customHeight="1">
      <c r="A444" s="39"/>
      <c r="B444" s="40"/>
      <c r="C444" s="234" t="s">
        <v>684</v>
      </c>
      <c r="D444" s="234" t="s">
        <v>149</v>
      </c>
      <c r="E444" s="235" t="s">
        <v>685</v>
      </c>
      <c r="F444" s="236" t="s">
        <v>686</v>
      </c>
      <c r="G444" s="237" t="s">
        <v>184</v>
      </c>
      <c r="H444" s="238">
        <v>605</v>
      </c>
      <c r="I444" s="239"/>
      <c r="J444" s="240">
        <f>ROUND(I444*H444,2)</f>
        <v>0</v>
      </c>
      <c r="K444" s="236" t="s">
        <v>153</v>
      </c>
      <c r="L444" s="45"/>
      <c r="M444" s="241" t="s">
        <v>1</v>
      </c>
      <c r="N444" s="242" t="s">
        <v>40</v>
      </c>
      <c r="O444" s="92"/>
      <c r="P444" s="243">
        <f>O444*H444</f>
        <v>0</v>
      </c>
      <c r="Q444" s="243">
        <v>0.00013999999999999999</v>
      </c>
      <c r="R444" s="243">
        <f>Q444*H444</f>
        <v>0.084699999999999998</v>
      </c>
      <c r="S444" s="243">
        <v>0</v>
      </c>
      <c r="T444" s="244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45" t="s">
        <v>219</v>
      </c>
      <c r="AT444" s="245" t="s">
        <v>149</v>
      </c>
      <c r="AU444" s="245" t="s">
        <v>85</v>
      </c>
      <c r="AY444" s="18" t="s">
        <v>147</v>
      </c>
      <c r="BE444" s="246">
        <f>IF(N444="základní",J444,0)</f>
        <v>0</v>
      </c>
      <c r="BF444" s="246">
        <f>IF(N444="snížená",J444,0)</f>
        <v>0</v>
      </c>
      <c r="BG444" s="246">
        <f>IF(N444="zákl. přenesená",J444,0)</f>
        <v>0</v>
      </c>
      <c r="BH444" s="246">
        <f>IF(N444="sníž. přenesená",J444,0)</f>
        <v>0</v>
      </c>
      <c r="BI444" s="246">
        <f>IF(N444="nulová",J444,0)</f>
        <v>0</v>
      </c>
      <c r="BJ444" s="18" t="s">
        <v>83</v>
      </c>
      <c r="BK444" s="246">
        <f>ROUND(I444*H444,2)</f>
        <v>0</v>
      </c>
      <c r="BL444" s="18" t="s">
        <v>219</v>
      </c>
      <c r="BM444" s="245" t="s">
        <v>687</v>
      </c>
    </row>
    <row r="445" s="2" customFormat="1" ht="24.15" customHeight="1">
      <c r="A445" s="39"/>
      <c r="B445" s="40"/>
      <c r="C445" s="234" t="s">
        <v>688</v>
      </c>
      <c r="D445" s="234" t="s">
        <v>149</v>
      </c>
      <c r="E445" s="235" t="s">
        <v>689</v>
      </c>
      <c r="F445" s="236" t="s">
        <v>690</v>
      </c>
      <c r="G445" s="237" t="s">
        <v>184</v>
      </c>
      <c r="H445" s="238">
        <v>605</v>
      </c>
      <c r="I445" s="239"/>
      <c r="J445" s="240">
        <f>ROUND(I445*H445,2)</f>
        <v>0</v>
      </c>
      <c r="K445" s="236" t="s">
        <v>153</v>
      </c>
      <c r="L445" s="45"/>
      <c r="M445" s="241" t="s">
        <v>1</v>
      </c>
      <c r="N445" s="242" t="s">
        <v>40</v>
      </c>
      <c r="O445" s="92"/>
      <c r="P445" s="243">
        <f>O445*H445</f>
        <v>0</v>
      </c>
      <c r="Q445" s="243">
        <v>0.00013999999999999999</v>
      </c>
      <c r="R445" s="243">
        <f>Q445*H445</f>
        <v>0.084699999999999998</v>
      </c>
      <c r="S445" s="243">
        <v>0</v>
      </c>
      <c r="T445" s="244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45" t="s">
        <v>219</v>
      </c>
      <c r="AT445" s="245" t="s">
        <v>149</v>
      </c>
      <c r="AU445" s="245" t="s">
        <v>85</v>
      </c>
      <c r="AY445" s="18" t="s">
        <v>147</v>
      </c>
      <c r="BE445" s="246">
        <f>IF(N445="základní",J445,0)</f>
        <v>0</v>
      </c>
      <c r="BF445" s="246">
        <f>IF(N445="snížená",J445,0)</f>
        <v>0</v>
      </c>
      <c r="BG445" s="246">
        <f>IF(N445="zákl. přenesená",J445,0)</f>
        <v>0</v>
      </c>
      <c r="BH445" s="246">
        <f>IF(N445="sníž. přenesená",J445,0)</f>
        <v>0</v>
      </c>
      <c r="BI445" s="246">
        <f>IF(N445="nulová",J445,0)</f>
        <v>0</v>
      </c>
      <c r="BJ445" s="18" t="s">
        <v>83</v>
      </c>
      <c r="BK445" s="246">
        <f>ROUND(I445*H445,2)</f>
        <v>0</v>
      </c>
      <c r="BL445" s="18" t="s">
        <v>219</v>
      </c>
      <c r="BM445" s="245" t="s">
        <v>691</v>
      </c>
    </row>
    <row r="446" s="2" customFormat="1" ht="24.15" customHeight="1">
      <c r="A446" s="39"/>
      <c r="B446" s="40"/>
      <c r="C446" s="234" t="s">
        <v>692</v>
      </c>
      <c r="D446" s="234" t="s">
        <v>149</v>
      </c>
      <c r="E446" s="235" t="s">
        <v>693</v>
      </c>
      <c r="F446" s="236" t="s">
        <v>694</v>
      </c>
      <c r="G446" s="237" t="s">
        <v>184</v>
      </c>
      <c r="H446" s="238">
        <v>1210</v>
      </c>
      <c r="I446" s="239"/>
      <c r="J446" s="240">
        <f>ROUND(I446*H446,2)</f>
        <v>0</v>
      </c>
      <c r="K446" s="236" t="s">
        <v>153</v>
      </c>
      <c r="L446" s="45"/>
      <c r="M446" s="241" t="s">
        <v>1</v>
      </c>
      <c r="N446" s="242" t="s">
        <v>40</v>
      </c>
      <c r="O446" s="92"/>
      <c r="P446" s="243">
        <f>O446*H446</f>
        <v>0</v>
      </c>
      <c r="Q446" s="243">
        <v>0.00017000000000000001</v>
      </c>
      <c r="R446" s="243">
        <f>Q446*H446</f>
        <v>0.20570000000000002</v>
      </c>
      <c r="S446" s="243">
        <v>0</v>
      </c>
      <c r="T446" s="244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45" t="s">
        <v>219</v>
      </c>
      <c r="AT446" s="245" t="s">
        <v>149</v>
      </c>
      <c r="AU446" s="245" t="s">
        <v>85</v>
      </c>
      <c r="AY446" s="18" t="s">
        <v>147</v>
      </c>
      <c r="BE446" s="246">
        <f>IF(N446="základní",J446,0)</f>
        <v>0</v>
      </c>
      <c r="BF446" s="246">
        <f>IF(N446="snížená",J446,0)</f>
        <v>0</v>
      </c>
      <c r="BG446" s="246">
        <f>IF(N446="zákl. přenesená",J446,0)</f>
        <v>0</v>
      </c>
      <c r="BH446" s="246">
        <f>IF(N446="sníž. přenesená",J446,0)</f>
        <v>0</v>
      </c>
      <c r="BI446" s="246">
        <f>IF(N446="nulová",J446,0)</f>
        <v>0</v>
      </c>
      <c r="BJ446" s="18" t="s">
        <v>83</v>
      </c>
      <c r="BK446" s="246">
        <f>ROUND(I446*H446,2)</f>
        <v>0</v>
      </c>
      <c r="BL446" s="18" t="s">
        <v>219</v>
      </c>
      <c r="BM446" s="245" t="s">
        <v>695</v>
      </c>
    </row>
    <row r="447" s="13" customFormat="1">
      <c r="A447" s="13"/>
      <c r="B447" s="247"/>
      <c r="C447" s="248"/>
      <c r="D447" s="249" t="s">
        <v>156</v>
      </c>
      <c r="E447" s="248"/>
      <c r="F447" s="251" t="s">
        <v>696</v>
      </c>
      <c r="G447" s="248"/>
      <c r="H447" s="252">
        <v>1210</v>
      </c>
      <c r="I447" s="253"/>
      <c r="J447" s="248"/>
      <c r="K447" s="248"/>
      <c r="L447" s="254"/>
      <c r="M447" s="255"/>
      <c r="N447" s="256"/>
      <c r="O447" s="256"/>
      <c r="P447" s="256"/>
      <c r="Q447" s="256"/>
      <c r="R447" s="256"/>
      <c r="S447" s="256"/>
      <c r="T447" s="257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58" t="s">
        <v>156</v>
      </c>
      <c r="AU447" s="258" t="s">
        <v>85</v>
      </c>
      <c r="AV447" s="13" t="s">
        <v>85</v>
      </c>
      <c r="AW447" s="13" t="s">
        <v>4</v>
      </c>
      <c r="AX447" s="13" t="s">
        <v>83</v>
      </c>
      <c r="AY447" s="258" t="s">
        <v>147</v>
      </c>
    </row>
    <row r="448" s="12" customFormat="1" ht="22.8" customHeight="1">
      <c r="A448" s="12"/>
      <c r="B448" s="218"/>
      <c r="C448" s="219"/>
      <c r="D448" s="220" t="s">
        <v>74</v>
      </c>
      <c r="E448" s="232" t="s">
        <v>697</v>
      </c>
      <c r="F448" s="232" t="s">
        <v>698</v>
      </c>
      <c r="G448" s="219"/>
      <c r="H448" s="219"/>
      <c r="I448" s="222"/>
      <c r="J448" s="233">
        <f>BK448</f>
        <v>0</v>
      </c>
      <c r="K448" s="219"/>
      <c r="L448" s="224"/>
      <c r="M448" s="225"/>
      <c r="N448" s="226"/>
      <c r="O448" s="226"/>
      <c r="P448" s="227">
        <f>SUM(P449:P453)</f>
        <v>0</v>
      </c>
      <c r="Q448" s="226"/>
      <c r="R448" s="227">
        <f>SUM(R449:R453)</f>
        <v>4.6604999999999999</v>
      </c>
      <c r="S448" s="226"/>
      <c r="T448" s="228">
        <f>SUM(T449:T453)</f>
        <v>1.0261</v>
      </c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R448" s="229" t="s">
        <v>85</v>
      </c>
      <c r="AT448" s="230" t="s">
        <v>74</v>
      </c>
      <c r="AU448" s="230" t="s">
        <v>83</v>
      </c>
      <c r="AY448" s="229" t="s">
        <v>147</v>
      </c>
      <c r="BK448" s="231">
        <f>SUM(BK449:BK453)</f>
        <v>0</v>
      </c>
    </row>
    <row r="449" s="2" customFormat="1" ht="14.4" customHeight="1">
      <c r="A449" s="39"/>
      <c r="B449" s="40"/>
      <c r="C449" s="234" t="s">
        <v>699</v>
      </c>
      <c r="D449" s="234" t="s">
        <v>149</v>
      </c>
      <c r="E449" s="235" t="s">
        <v>700</v>
      </c>
      <c r="F449" s="236" t="s">
        <v>701</v>
      </c>
      <c r="G449" s="237" t="s">
        <v>184</v>
      </c>
      <c r="H449" s="238">
        <v>3310</v>
      </c>
      <c r="I449" s="239"/>
      <c r="J449" s="240">
        <f>ROUND(I449*H449,2)</f>
        <v>0</v>
      </c>
      <c r="K449" s="236" t="s">
        <v>153</v>
      </c>
      <c r="L449" s="45"/>
      <c r="M449" s="241" t="s">
        <v>1</v>
      </c>
      <c r="N449" s="242" t="s">
        <v>40</v>
      </c>
      <c r="O449" s="92"/>
      <c r="P449" s="243">
        <f>O449*H449</f>
        <v>0</v>
      </c>
      <c r="Q449" s="243">
        <v>0.001</v>
      </c>
      <c r="R449" s="243">
        <f>Q449*H449</f>
        <v>3.3100000000000001</v>
      </c>
      <c r="S449" s="243">
        <v>0.00031</v>
      </c>
      <c r="T449" s="244">
        <f>S449*H449</f>
        <v>1.0261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45" t="s">
        <v>219</v>
      </c>
      <c r="AT449" s="245" t="s">
        <v>149</v>
      </c>
      <c r="AU449" s="245" t="s">
        <v>85</v>
      </c>
      <c r="AY449" s="18" t="s">
        <v>147</v>
      </c>
      <c r="BE449" s="246">
        <f>IF(N449="základní",J449,0)</f>
        <v>0</v>
      </c>
      <c r="BF449" s="246">
        <f>IF(N449="snížená",J449,0)</f>
        <v>0</v>
      </c>
      <c r="BG449" s="246">
        <f>IF(N449="zákl. přenesená",J449,0)</f>
        <v>0</v>
      </c>
      <c r="BH449" s="246">
        <f>IF(N449="sníž. přenesená",J449,0)</f>
        <v>0</v>
      </c>
      <c r="BI449" s="246">
        <f>IF(N449="nulová",J449,0)</f>
        <v>0</v>
      </c>
      <c r="BJ449" s="18" t="s">
        <v>83</v>
      </c>
      <c r="BK449" s="246">
        <f>ROUND(I449*H449,2)</f>
        <v>0</v>
      </c>
      <c r="BL449" s="18" t="s">
        <v>219</v>
      </c>
      <c r="BM449" s="245" t="s">
        <v>702</v>
      </c>
    </row>
    <row r="450" s="13" customFormat="1">
      <c r="A450" s="13"/>
      <c r="B450" s="247"/>
      <c r="C450" s="248"/>
      <c r="D450" s="249" t="s">
        <v>156</v>
      </c>
      <c r="E450" s="250" t="s">
        <v>1</v>
      </c>
      <c r="F450" s="251" t="s">
        <v>703</v>
      </c>
      <c r="G450" s="248"/>
      <c r="H450" s="252">
        <v>3310</v>
      </c>
      <c r="I450" s="253"/>
      <c r="J450" s="248"/>
      <c r="K450" s="248"/>
      <c r="L450" s="254"/>
      <c r="M450" s="255"/>
      <c r="N450" s="256"/>
      <c r="O450" s="256"/>
      <c r="P450" s="256"/>
      <c r="Q450" s="256"/>
      <c r="R450" s="256"/>
      <c r="S450" s="256"/>
      <c r="T450" s="257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58" t="s">
        <v>156</v>
      </c>
      <c r="AU450" s="258" t="s">
        <v>85</v>
      </c>
      <c r="AV450" s="13" t="s">
        <v>85</v>
      </c>
      <c r="AW450" s="13" t="s">
        <v>32</v>
      </c>
      <c r="AX450" s="13" t="s">
        <v>83</v>
      </c>
      <c r="AY450" s="258" t="s">
        <v>147</v>
      </c>
    </row>
    <row r="451" s="2" customFormat="1" ht="24.15" customHeight="1">
      <c r="A451" s="39"/>
      <c r="B451" s="40"/>
      <c r="C451" s="234" t="s">
        <v>704</v>
      </c>
      <c r="D451" s="234" t="s">
        <v>149</v>
      </c>
      <c r="E451" s="235" t="s">
        <v>705</v>
      </c>
      <c r="F451" s="236" t="s">
        <v>706</v>
      </c>
      <c r="G451" s="237" t="s">
        <v>184</v>
      </c>
      <c r="H451" s="238">
        <v>3650</v>
      </c>
      <c r="I451" s="239"/>
      <c r="J451" s="240">
        <f>ROUND(I451*H451,2)</f>
        <v>0</v>
      </c>
      <c r="K451" s="236" t="s">
        <v>153</v>
      </c>
      <c r="L451" s="45"/>
      <c r="M451" s="241" t="s">
        <v>1</v>
      </c>
      <c r="N451" s="242" t="s">
        <v>40</v>
      </c>
      <c r="O451" s="92"/>
      <c r="P451" s="243">
        <f>O451*H451</f>
        <v>0</v>
      </c>
      <c r="Q451" s="243">
        <v>0.00020000000000000001</v>
      </c>
      <c r="R451" s="243">
        <f>Q451*H451</f>
        <v>0.72999999999999998</v>
      </c>
      <c r="S451" s="243">
        <v>0</v>
      </c>
      <c r="T451" s="244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45" t="s">
        <v>219</v>
      </c>
      <c r="AT451" s="245" t="s">
        <v>149</v>
      </c>
      <c r="AU451" s="245" t="s">
        <v>85</v>
      </c>
      <c r="AY451" s="18" t="s">
        <v>147</v>
      </c>
      <c r="BE451" s="246">
        <f>IF(N451="základní",J451,0)</f>
        <v>0</v>
      </c>
      <c r="BF451" s="246">
        <f>IF(N451="snížená",J451,0)</f>
        <v>0</v>
      </c>
      <c r="BG451" s="246">
        <f>IF(N451="zákl. přenesená",J451,0)</f>
        <v>0</v>
      </c>
      <c r="BH451" s="246">
        <f>IF(N451="sníž. přenesená",J451,0)</f>
        <v>0</v>
      </c>
      <c r="BI451" s="246">
        <f>IF(N451="nulová",J451,0)</f>
        <v>0</v>
      </c>
      <c r="BJ451" s="18" t="s">
        <v>83</v>
      </c>
      <c r="BK451" s="246">
        <f>ROUND(I451*H451,2)</f>
        <v>0</v>
      </c>
      <c r="BL451" s="18" t="s">
        <v>219</v>
      </c>
      <c r="BM451" s="245" t="s">
        <v>707</v>
      </c>
    </row>
    <row r="452" s="13" customFormat="1">
      <c r="A452" s="13"/>
      <c r="B452" s="247"/>
      <c r="C452" s="248"/>
      <c r="D452" s="249" t="s">
        <v>156</v>
      </c>
      <c r="E452" s="250" t="s">
        <v>1</v>
      </c>
      <c r="F452" s="251" t="s">
        <v>708</v>
      </c>
      <c r="G452" s="248"/>
      <c r="H452" s="252">
        <v>3650</v>
      </c>
      <c r="I452" s="253"/>
      <c r="J452" s="248"/>
      <c r="K452" s="248"/>
      <c r="L452" s="254"/>
      <c r="M452" s="255"/>
      <c r="N452" s="256"/>
      <c r="O452" s="256"/>
      <c r="P452" s="256"/>
      <c r="Q452" s="256"/>
      <c r="R452" s="256"/>
      <c r="S452" s="256"/>
      <c r="T452" s="257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58" t="s">
        <v>156</v>
      </c>
      <c r="AU452" s="258" t="s">
        <v>85</v>
      </c>
      <c r="AV452" s="13" t="s">
        <v>85</v>
      </c>
      <c r="AW452" s="13" t="s">
        <v>32</v>
      </c>
      <c r="AX452" s="13" t="s">
        <v>83</v>
      </c>
      <c r="AY452" s="258" t="s">
        <v>147</v>
      </c>
    </row>
    <row r="453" s="2" customFormat="1" ht="24.15" customHeight="1">
      <c r="A453" s="39"/>
      <c r="B453" s="40"/>
      <c r="C453" s="234" t="s">
        <v>709</v>
      </c>
      <c r="D453" s="234" t="s">
        <v>149</v>
      </c>
      <c r="E453" s="235" t="s">
        <v>710</v>
      </c>
      <c r="F453" s="236" t="s">
        <v>711</v>
      </c>
      <c r="G453" s="237" t="s">
        <v>184</v>
      </c>
      <c r="H453" s="238">
        <v>3650</v>
      </c>
      <c r="I453" s="239"/>
      <c r="J453" s="240">
        <f>ROUND(I453*H453,2)</f>
        <v>0</v>
      </c>
      <c r="K453" s="236" t="s">
        <v>153</v>
      </c>
      <c r="L453" s="45"/>
      <c r="M453" s="241" t="s">
        <v>1</v>
      </c>
      <c r="N453" s="242" t="s">
        <v>40</v>
      </c>
      <c r="O453" s="92"/>
      <c r="P453" s="243">
        <f>O453*H453</f>
        <v>0</v>
      </c>
      <c r="Q453" s="243">
        <v>0.00017000000000000001</v>
      </c>
      <c r="R453" s="243">
        <f>Q453*H453</f>
        <v>0.62050000000000005</v>
      </c>
      <c r="S453" s="243">
        <v>0</v>
      </c>
      <c r="T453" s="244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45" t="s">
        <v>219</v>
      </c>
      <c r="AT453" s="245" t="s">
        <v>149</v>
      </c>
      <c r="AU453" s="245" t="s">
        <v>85</v>
      </c>
      <c r="AY453" s="18" t="s">
        <v>147</v>
      </c>
      <c r="BE453" s="246">
        <f>IF(N453="základní",J453,0)</f>
        <v>0</v>
      </c>
      <c r="BF453" s="246">
        <f>IF(N453="snížená",J453,0)</f>
        <v>0</v>
      </c>
      <c r="BG453" s="246">
        <f>IF(N453="zákl. přenesená",J453,0)</f>
        <v>0</v>
      </c>
      <c r="BH453" s="246">
        <f>IF(N453="sníž. přenesená",J453,0)</f>
        <v>0</v>
      </c>
      <c r="BI453" s="246">
        <f>IF(N453="nulová",J453,0)</f>
        <v>0</v>
      </c>
      <c r="BJ453" s="18" t="s">
        <v>83</v>
      </c>
      <c r="BK453" s="246">
        <f>ROUND(I453*H453,2)</f>
        <v>0</v>
      </c>
      <c r="BL453" s="18" t="s">
        <v>219</v>
      </c>
      <c r="BM453" s="245" t="s">
        <v>712</v>
      </c>
    </row>
    <row r="454" s="12" customFormat="1" ht="22.8" customHeight="1">
      <c r="A454" s="12"/>
      <c r="B454" s="218"/>
      <c r="C454" s="219"/>
      <c r="D454" s="220" t="s">
        <v>74</v>
      </c>
      <c r="E454" s="232" t="s">
        <v>713</v>
      </c>
      <c r="F454" s="232" t="s">
        <v>714</v>
      </c>
      <c r="G454" s="219"/>
      <c r="H454" s="219"/>
      <c r="I454" s="222"/>
      <c r="J454" s="233">
        <f>BK454</f>
        <v>0</v>
      </c>
      <c r="K454" s="219"/>
      <c r="L454" s="224"/>
      <c r="M454" s="225"/>
      <c r="N454" s="226"/>
      <c r="O454" s="226"/>
      <c r="P454" s="227">
        <f>P455</f>
        <v>0</v>
      </c>
      <c r="Q454" s="226"/>
      <c r="R454" s="227">
        <f>R455</f>
        <v>0.72985</v>
      </c>
      <c r="S454" s="226"/>
      <c r="T454" s="228">
        <f>T455</f>
        <v>0</v>
      </c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R454" s="229" t="s">
        <v>85</v>
      </c>
      <c r="AT454" s="230" t="s">
        <v>74</v>
      </c>
      <c r="AU454" s="230" t="s">
        <v>83</v>
      </c>
      <c r="AY454" s="229" t="s">
        <v>147</v>
      </c>
      <c r="BK454" s="231">
        <f>BK455</f>
        <v>0</v>
      </c>
    </row>
    <row r="455" s="2" customFormat="1" ht="14.4" customHeight="1">
      <c r="A455" s="39"/>
      <c r="B455" s="40"/>
      <c r="C455" s="234" t="s">
        <v>715</v>
      </c>
      <c r="D455" s="234" t="s">
        <v>149</v>
      </c>
      <c r="E455" s="235" t="s">
        <v>716</v>
      </c>
      <c r="F455" s="236" t="s">
        <v>717</v>
      </c>
      <c r="G455" s="237" t="s">
        <v>184</v>
      </c>
      <c r="H455" s="238">
        <v>55</v>
      </c>
      <c r="I455" s="239"/>
      <c r="J455" s="240">
        <f>ROUND(I455*H455,2)</f>
        <v>0</v>
      </c>
      <c r="K455" s="236" t="s">
        <v>153</v>
      </c>
      <c r="L455" s="45"/>
      <c r="M455" s="241" t="s">
        <v>1</v>
      </c>
      <c r="N455" s="242" t="s">
        <v>40</v>
      </c>
      <c r="O455" s="92"/>
      <c r="P455" s="243">
        <f>O455*H455</f>
        <v>0</v>
      </c>
      <c r="Q455" s="243">
        <v>0.013270000000000001</v>
      </c>
      <c r="R455" s="243">
        <f>Q455*H455</f>
        <v>0.72985</v>
      </c>
      <c r="S455" s="243">
        <v>0</v>
      </c>
      <c r="T455" s="244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45" t="s">
        <v>219</v>
      </c>
      <c r="AT455" s="245" t="s">
        <v>149</v>
      </c>
      <c r="AU455" s="245" t="s">
        <v>85</v>
      </c>
      <c r="AY455" s="18" t="s">
        <v>147</v>
      </c>
      <c r="BE455" s="246">
        <f>IF(N455="základní",J455,0)</f>
        <v>0</v>
      </c>
      <c r="BF455" s="246">
        <f>IF(N455="snížená",J455,0)</f>
        <v>0</v>
      </c>
      <c r="BG455" s="246">
        <f>IF(N455="zákl. přenesená",J455,0)</f>
        <v>0</v>
      </c>
      <c r="BH455" s="246">
        <f>IF(N455="sníž. přenesená",J455,0)</f>
        <v>0</v>
      </c>
      <c r="BI455" s="246">
        <f>IF(N455="nulová",J455,0)</f>
        <v>0</v>
      </c>
      <c r="BJ455" s="18" t="s">
        <v>83</v>
      </c>
      <c r="BK455" s="246">
        <f>ROUND(I455*H455,2)</f>
        <v>0</v>
      </c>
      <c r="BL455" s="18" t="s">
        <v>219</v>
      </c>
      <c r="BM455" s="245" t="s">
        <v>718</v>
      </c>
    </row>
    <row r="456" s="12" customFormat="1" ht="25.92" customHeight="1">
      <c r="A456" s="12"/>
      <c r="B456" s="218"/>
      <c r="C456" s="219"/>
      <c r="D456" s="220" t="s">
        <v>74</v>
      </c>
      <c r="E456" s="221" t="s">
        <v>719</v>
      </c>
      <c r="F456" s="221" t="s">
        <v>720</v>
      </c>
      <c r="G456" s="219"/>
      <c r="H456" s="219"/>
      <c r="I456" s="222"/>
      <c r="J456" s="223">
        <f>BK456</f>
        <v>0</v>
      </c>
      <c r="K456" s="219"/>
      <c r="L456" s="224"/>
      <c r="M456" s="225"/>
      <c r="N456" s="226"/>
      <c r="O456" s="226"/>
      <c r="P456" s="227">
        <f>SUM(P457:P462)</f>
        <v>0</v>
      </c>
      <c r="Q456" s="226"/>
      <c r="R456" s="227">
        <f>SUM(R457:R462)</f>
        <v>0</v>
      </c>
      <c r="S456" s="226"/>
      <c r="T456" s="228">
        <f>SUM(T457:T462)</f>
        <v>0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229" t="s">
        <v>154</v>
      </c>
      <c r="AT456" s="230" t="s">
        <v>74</v>
      </c>
      <c r="AU456" s="230" t="s">
        <v>75</v>
      </c>
      <c r="AY456" s="229" t="s">
        <v>147</v>
      </c>
      <c r="BK456" s="231">
        <f>SUM(BK457:BK462)</f>
        <v>0</v>
      </c>
    </row>
    <row r="457" s="2" customFormat="1" ht="14.4" customHeight="1">
      <c r="A457" s="39"/>
      <c r="B457" s="40"/>
      <c r="C457" s="234" t="s">
        <v>721</v>
      </c>
      <c r="D457" s="234" t="s">
        <v>149</v>
      </c>
      <c r="E457" s="235" t="s">
        <v>722</v>
      </c>
      <c r="F457" s="236" t="s">
        <v>723</v>
      </c>
      <c r="G457" s="237" t="s">
        <v>724</v>
      </c>
      <c r="H457" s="238">
        <v>80</v>
      </c>
      <c r="I457" s="239"/>
      <c r="J457" s="240">
        <f>ROUND(I457*H457,2)</f>
        <v>0</v>
      </c>
      <c r="K457" s="236" t="s">
        <v>153</v>
      </c>
      <c r="L457" s="45"/>
      <c r="M457" s="241" t="s">
        <v>1</v>
      </c>
      <c r="N457" s="242" t="s">
        <v>40</v>
      </c>
      <c r="O457" s="92"/>
      <c r="P457" s="243">
        <f>O457*H457</f>
        <v>0</v>
      </c>
      <c r="Q457" s="243">
        <v>0</v>
      </c>
      <c r="R457" s="243">
        <f>Q457*H457</f>
        <v>0</v>
      </c>
      <c r="S457" s="243">
        <v>0</v>
      </c>
      <c r="T457" s="244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45" t="s">
        <v>725</v>
      </c>
      <c r="AT457" s="245" t="s">
        <v>149</v>
      </c>
      <c r="AU457" s="245" t="s">
        <v>83</v>
      </c>
      <c r="AY457" s="18" t="s">
        <v>147</v>
      </c>
      <c r="BE457" s="246">
        <f>IF(N457="základní",J457,0)</f>
        <v>0</v>
      </c>
      <c r="BF457" s="246">
        <f>IF(N457="snížená",J457,0)</f>
        <v>0</v>
      </c>
      <c r="BG457" s="246">
        <f>IF(N457="zákl. přenesená",J457,0)</f>
        <v>0</v>
      </c>
      <c r="BH457" s="246">
        <f>IF(N457="sníž. přenesená",J457,0)</f>
        <v>0</v>
      </c>
      <c r="BI457" s="246">
        <f>IF(N457="nulová",J457,0)</f>
        <v>0</v>
      </c>
      <c r="BJ457" s="18" t="s">
        <v>83</v>
      </c>
      <c r="BK457" s="246">
        <f>ROUND(I457*H457,2)</f>
        <v>0</v>
      </c>
      <c r="BL457" s="18" t="s">
        <v>725</v>
      </c>
      <c r="BM457" s="245" t="s">
        <v>726</v>
      </c>
    </row>
    <row r="458" s="2" customFormat="1" ht="14.4" customHeight="1">
      <c r="A458" s="39"/>
      <c r="B458" s="40"/>
      <c r="C458" s="234" t="s">
        <v>727</v>
      </c>
      <c r="D458" s="234" t="s">
        <v>149</v>
      </c>
      <c r="E458" s="235" t="s">
        <v>728</v>
      </c>
      <c r="F458" s="236" t="s">
        <v>729</v>
      </c>
      <c r="G458" s="237" t="s">
        <v>724</v>
      </c>
      <c r="H458" s="238">
        <v>80</v>
      </c>
      <c r="I458" s="239"/>
      <c r="J458" s="240">
        <f>ROUND(I458*H458,2)</f>
        <v>0</v>
      </c>
      <c r="K458" s="236" t="s">
        <v>153</v>
      </c>
      <c r="L458" s="45"/>
      <c r="M458" s="241" t="s">
        <v>1</v>
      </c>
      <c r="N458" s="242" t="s">
        <v>40</v>
      </c>
      <c r="O458" s="92"/>
      <c r="P458" s="243">
        <f>O458*H458</f>
        <v>0</v>
      </c>
      <c r="Q458" s="243">
        <v>0</v>
      </c>
      <c r="R458" s="243">
        <f>Q458*H458</f>
        <v>0</v>
      </c>
      <c r="S458" s="243">
        <v>0</v>
      </c>
      <c r="T458" s="244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45" t="s">
        <v>725</v>
      </c>
      <c r="AT458" s="245" t="s">
        <v>149</v>
      </c>
      <c r="AU458" s="245" t="s">
        <v>83</v>
      </c>
      <c r="AY458" s="18" t="s">
        <v>147</v>
      </c>
      <c r="BE458" s="246">
        <f>IF(N458="základní",J458,0)</f>
        <v>0</v>
      </c>
      <c r="BF458" s="246">
        <f>IF(N458="snížená",J458,0)</f>
        <v>0</v>
      </c>
      <c r="BG458" s="246">
        <f>IF(N458="zákl. přenesená",J458,0)</f>
        <v>0</v>
      </c>
      <c r="BH458" s="246">
        <f>IF(N458="sníž. přenesená",J458,0)</f>
        <v>0</v>
      </c>
      <c r="BI458" s="246">
        <f>IF(N458="nulová",J458,0)</f>
        <v>0</v>
      </c>
      <c r="BJ458" s="18" t="s">
        <v>83</v>
      </c>
      <c r="BK458" s="246">
        <f>ROUND(I458*H458,2)</f>
        <v>0</v>
      </c>
      <c r="BL458" s="18" t="s">
        <v>725</v>
      </c>
      <c r="BM458" s="245" t="s">
        <v>730</v>
      </c>
    </row>
    <row r="459" s="2" customFormat="1" ht="14.4" customHeight="1">
      <c r="A459" s="39"/>
      <c r="B459" s="40"/>
      <c r="C459" s="234" t="s">
        <v>731</v>
      </c>
      <c r="D459" s="234" t="s">
        <v>149</v>
      </c>
      <c r="E459" s="235" t="s">
        <v>732</v>
      </c>
      <c r="F459" s="236" t="s">
        <v>733</v>
      </c>
      <c r="G459" s="237" t="s">
        <v>724</v>
      </c>
      <c r="H459" s="238">
        <v>56</v>
      </c>
      <c r="I459" s="239"/>
      <c r="J459" s="240">
        <f>ROUND(I459*H459,2)</f>
        <v>0</v>
      </c>
      <c r="K459" s="236" t="s">
        <v>153</v>
      </c>
      <c r="L459" s="45"/>
      <c r="M459" s="241" t="s">
        <v>1</v>
      </c>
      <c r="N459" s="242" t="s">
        <v>40</v>
      </c>
      <c r="O459" s="92"/>
      <c r="P459" s="243">
        <f>O459*H459</f>
        <v>0</v>
      </c>
      <c r="Q459" s="243">
        <v>0</v>
      </c>
      <c r="R459" s="243">
        <f>Q459*H459</f>
        <v>0</v>
      </c>
      <c r="S459" s="243">
        <v>0</v>
      </c>
      <c r="T459" s="244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45" t="s">
        <v>725</v>
      </c>
      <c r="AT459" s="245" t="s">
        <v>149</v>
      </c>
      <c r="AU459" s="245" t="s">
        <v>83</v>
      </c>
      <c r="AY459" s="18" t="s">
        <v>147</v>
      </c>
      <c r="BE459" s="246">
        <f>IF(N459="základní",J459,0)</f>
        <v>0</v>
      </c>
      <c r="BF459" s="246">
        <f>IF(N459="snížená",J459,0)</f>
        <v>0</v>
      </c>
      <c r="BG459" s="246">
        <f>IF(N459="zákl. přenesená",J459,0)</f>
        <v>0</v>
      </c>
      <c r="BH459" s="246">
        <f>IF(N459="sníž. přenesená",J459,0)</f>
        <v>0</v>
      </c>
      <c r="BI459" s="246">
        <f>IF(N459="nulová",J459,0)</f>
        <v>0</v>
      </c>
      <c r="BJ459" s="18" t="s">
        <v>83</v>
      </c>
      <c r="BK459" s="246">
        <f>ROUND(I459*H459,2)</f>
        <v>0</v>
      </c>
      <c r="BL459" s="18" t="s">
        <v>725</v>
      </c>
      <c r="BM459" s="245" t="s">
        <v>734</v>
      </c>
    </row>
    <row r="460" s="2" customFormat="1" ht="14.4" customHeight="1">
      <c r="A460" s="39"/>
      <c r="B460" s="40"/>
      <c r="C460" s="234" t="s">
        <v>735</v>
      </c>
      <c r="D460" s="234" t="s">
        <v>149</v>
      </c>
      <c r="E460" s="235" t="s">
        <v>736</v>
      </c>
      <c r="F460" s="236" t="s">
        <v>737</v>
      </c>
      <c r="G460" s="237" t="s">
        <v>724</v>
      </c>
      <c r="H460" s="238">
        <v>72</v>
      </c>
      <c r="I460" s="239"/>
      <c r="J460" s="240">
        <f>ROUND(I460*H460,2)</f>
        <v>0</v>
      </c>
      <c r="K460" s="236" t="s">
        <v>153</v>
      </c>
      <c r="L460" s="45"/>
      <c r="M460" s="241" t="s">
        <v>1</v>
      </c>
      <c r="N460" s="242" t="s">
        <v>40</v>
      </c>
      <c r="O460" s="92"/>
      <c r="P460" s="243">
        <f>O460*H460</f>
        <v>0</v>
      </c>
      <c r="Q460" s="243">
        <v>0</v>
      </c>
      <c r="R460" s="243">
        <f>Q460*H460</f>
        <v>0</v>
      </c>
      <c r="S460" s="243">
        <v>0</v>
      </c>
      <c r="T460" s="244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45" t="s">
        <v>725</v>
      </c>
      <c r="AT460" s="245" t="s">
        <v>149</v>
      </c>
      <c r="AU460" s="245" t="s">
        <v>83</v>
      </c>
      <c r="AY460" s="18" t="s">
        <v>147</v>
      </c>
      <c r="BE460" s="246">
        <f>IF(N460="základní",J460,0)</f>
        <v>0</v>
      </c>
      <c r="BF460" s="246">
        <f>IF(N460="snížená",J460,0)</f>
        <v>0</v>
      </c>
      <c r="BG460" s="246">
        <f>IF(N460="zákl. přenesená",J460,0)</f>
        <v>0</v>
      </c>
      <c r="BH460" s="246">
        <f>IF(N460="sníž. přenesená",J460,0)</f>
        <v>0</v>
      </c>
      <c r="BI460" s="246">
        <f>IF(N460="nulová",J460,0)</f>
        <v>0</v>
      </c>
      <c r="BJ460" s="18" t="s">
        <v>83</v>
      </c>
      <c r="BK460" s="246">
        <f>ROUND(I460*H460,2)</f>
        <v>0</v>
      </c>
      <c r="BL460" s="18" t="s">
        <v>725</v>
      </c>
      <c r="BM460" s="245" t="s">
        <v>738</v>
      </c>
    </row>
    <row r="461" s="2" customFormat="1" ht="14.4" customHeight="1">
      <c r="A461" s="39"/>
      <c r="B461" s="40"/>
      <c r="C461" s="234" t="s">
        <v>739</v>
      </c>
      <c r="D461" s="234" t="s">
        <v>149</v>
      </c>
      <c r="E461" s="235" t="s">
        <v>740</v>
      </c>
      <c r="F461" s="236" t="s">
        <v>741</v>
      </c>
      <c r="G461" s="237" t="s">
        <v>724</v>
      </c>
      <c r="H461" s="238">
        <v>32</v>
      </c>
      <c r="I461" s="239"/>
      <c r="J461" s="240">
        <f>ROUND(I461*H461,2)</f>
        <v>0</v>
      </c>
      <c r="K461" s="236" t="s">
        <v>153</v>
      </c>
      <c r="L461" s="45"/>
      <c r="M461" s="241" t="s">
        <v>1</v>
      </c>
      <c r="N461" s="242" t="s">
        <v>40</v>
      </c>
      <c r="O461" s="92"/>
      <c r="P461" s="243">
        <f>O461*H461</f>
        <v>0</v>
      </c>
      <c r="Q461" s="243">
        <v>0</v>
      </c>
      <c r="R461" s="243">
        <f>Q461*H461</f>
        <v>0</v>
      </c>
      <c r="S461" s="243">
        <v>0</v>
      </c>
      <c r="T461" s="244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45" t="s">
        <v>725</v>
      </c>
      <c r="AT461" s="245" t="s">
        <v>149</v>
      </c>
      <c r="AU461" s="245" t="s">
        <v>83</v>
      </c>
      <c r="AY461" s="18" t="s">
        <v>147</v>
      </c>
      <c r="BE461" s="246">
        <f>IF(N461="základní",J461,0)</f>
        <v>0</v>
      </c>
      <c r="BF461" s="246">
        <f>IF(N461="snížená",J461,0)</f>
        <v>0</v>
      </c>
      <c r="BG461" s="246">
        <f>IF(N461="zákl. přenesená",J461,0)</f>
        <v>0</v>
      </c>
      <c r="BH461" s="246">
        <f>IF(N461="sníž. přenesená",J461,0)</f>
        <v>0</v>
      </c>
      <c r="BI461" s="246">
        <f>IF(N461="nulová",J461,0)</f>
        <v>0</v>
      </c>
      <c r="BJ461" s="18" t="s">
        <v>83</v>
      </c>
      <c r="BK461" s="246">
        <f>ROUND(I461*H461,2)</f>
        <v>0</v>
      </c>
      <c r="BL461" s="18" t="s">
        <v>725</v>
      </c>
      <c r="BM461" s="245" t="s">
        <v>742</v>
      </c>
    </row>
    <row r="462" s="2" customFormat="1" ht="14.4" customHeight="1">
      <c r="A462" s="39"/>
      <c r="B462" s="40"/>
      <c r="C462" s="234" t="s">
        <v>743</v>
      </c>
      <c r="D462" s="234" t="s">
        <v>149</v>
      </c>
      <c r="E462" s="235" t="s">
        <v>744</v>
      </c>
      <c r="F462" s="236" t="s">
        <v>745</v>
      </c>
      <c r="G462" s="237" t="s">
        <v>724</v>
      </c>
      <c r="H462" s="238">
        <v>24</v>
      </c>
      <c r="I462" s="239"/>
      <c r="J462" s="240">
        <f>ROUND(I462*H462,2)</f>
        <v>0</v>
      </c>
      <c r="K462" s="236" t="s">
        <v>153</v>
      </c>
      <c r="L462" s="45"/>
      <c r="M462" s="301" t="s">
        <v>1</v>
      </c>
      <c r="N462" s="302" t="s">
        <v>40</v>
      </c>
      <c r="O462" s="303"/>
      <c r="P462" s="304">
        <f>O462*H462</f>
        <v>0</v>
      </c>
      <c r="Q462" s="304">
        <v>0</v>
      </c>
      <c r="R462" s="304">
        <f>Q462*H462</f>
        <v>0</v>
      </c>
      <c r="S462" s="304">
        <v>0</v>
      </c>
      <c r="T462" s="305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45" t="s">
        <v>725</v>
      </c>
      <c r="AT462" s="245" t="s">
        <v>149</v>
      </c>
      <c r="AU462" s="245" t="s">
        <v>83</v>
      </c>
      <c r="AY462" s="18" t="s">
        <v>147</v>
      </c>
      <c r="BE462" s="246">
        <f>IF(N462="základní",J462,0)</f>
        <v>0</v>
      </c>
      <c r="BF462" s="246">
        <f>IF(N462="snížená",J462,0)</f>
        <v>0</v>
      </c>
      <c r="BG462" s="246">
        <f>IF(N462="zákl. přenesená",J462,0)</f>
        <v>0</v>
      </c>
      <c r="BH462" s="246">
        <f>IF(N462="sníž. přenesená",J462,0)</f>
        <v>0</v>
      </c>
      <c r="BI462" s="246">
        <f>IF(N462="nulová",J462,0)</f>
        <v>0</v>
      </c>
      <c r="BJ462" s="18" t="s">
        <v>83</v>
      </c>
      <c r="BK462" s="246">
        <f>ROUND(I462*H462,2)</f>
        <v>0</v>
      </c>
      <c r="BL462" s="18" t="s">
        <v>725</v>
      </c>
      <c r="BM462" s="245" t="s">
        <v>746</v>
      </c>
    </row>
    <row r="463" s="2" customFormat="1" ht="6.96" customHeight="1">
      <c r="A463" s="39"/>
      <c r="B463" s="67"/>
      <c r="C463" s="68"/>
      <c r="D463" s="68"/>
      <c r="E463" s="68"/>
      <c r="F463" s="68"/>
      <c r="G463" s="68"/>
      <c r="H463" s="68"/>
      <c r="I463" s="68"/>
      <c r="J463" s="68"/>
      <c r="K463" s="68"/>
      <c r="L463" s="45"/>
      <c r="M463" s="39"/>
      <c r="O463" s="39"/>
      <c r="P463" s="39"/>
      <c r="Q463" s="39"/>
      <c r="R463" s="39"/>
      <c r="S463" s="39"/>
      <c r="T463" s="39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</row>
  </sheetData>
  <sheetProtection sheet="1" autoFilter="0" formatColumns="0" formatRows="0" objects="1" scenarios="1" spinCount="100000" saltValue="YQrjTMJSfZoRGTFvTVlespQXvTEJ3dMiElWqNsXFbqWrd9pr8A3UF63gs/dOuQXAOol0sGsxQqqw1ErquWnopA==" hashValue="I+3ZOnwIVayyP/HSPfzo1rSf4Dxol54ujaNcgLtK0DcES0PJiEgsLHsvRBzNn7Ms3BvsXJRpWXxZG1YSsixVTQ==" algorithmName="SHA-512" password="CC35"/>
  <autoFilter ref="C145:K462"/>
  <mergeCells count="14">
    <mergeCell ref="E7:H7"/>
    <mergeCell ref="E9:H9"/>
    <mergeCell ref="E18:H18"/>
    <mergeCell ref="E27:H27"/>
    <mergeCell ref="E85:H85"/>
    <mergeCell ref="E87:H87"/>
    <mergeCell ref="D120:F120"/>
    <mergeCell ref="D121:F121"/>
    <mergeCell ref="D122:F122"/>
    <mergeCell ref="D123:F123"/>
    <mergeCell ref="D124:F124"/>
    <mergeCell ref="E136:H136"/>
    <mergeCell ref="E138:H13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85</v>
      </c>
    </row>
    <row r="4" s="1" customFormat="1" ht="24.96" customHeight="1">
      <c r="B4" s="21"/>
      <c r="D4" s="139" t="s">
        <v>92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Snížení energetické náročnosti zimního stadionu Velké Popovice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747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26</v>
      </c>
      <c r="G12" s="39"/>
      <c r="H12" s="39"/>
      <c r="I12" s="141" t="s">
        <v>22</v>
      </c>
      <c r="J12" s="145" t="str">
        <f>'Rekapitulace stavby'!AN8</f>
        <v>12. 4. 2021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27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>studio mija - Ing. Miroslav Jakoubek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4" t="s">
        <v>95</v>
      </c>
      <c r="E30" s="39"/>
      <c r="F30" s="39"/>
      <c r="G30" s="39"/>
      <c r="H30" s="39"/>
      <c r="I30" s="39"/>
      <c r="J30" s="151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2" t="s">
        <v>96</v>
      </c>
      <c r="E31" s="39"/>
      <c r="F31" s="39"/>
      <c r="G31" s="39"/>
      <c r="H31" s="39"/>
      <c r="I31" s="39"/>
      <c r="J31" s="151">
        <f>J113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35</v>
      </c>
      <c r="E32" s="39"/>
      <c r="F32" s="39"/>
      <c r="G32" s="39"/>
      <c r="H32" s="39"/>
      <c r="I32" s="39"/>
      <c r="J32" s="154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0"/>
      <c r="E33" s="150"/>
      <c r="F33" s="150"/>
      <c r="G33" s="150"/>
      <c r="H33" s="150"/>
      <c r="I33" s="150"/>
      <c r="J33" s="150"/>
      <c r="K33" s="15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37</v>
      </c>
      <c r="G34" s="39"/>
      <c r="H34" s="39"/>
      <c r="I34" s="155" t="s">
        <v>36</v>
      </c>
      <c r="J34" s="155" t="s">
        <v>38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39</v>
      </c>
      <c r="E35" s="141" t="s">
        <v>40</v>
      </c>
      <c r="F35" s="157">
        <f>ROUND((SUM(BE113:BE120) + SUM(BE140:BE348)),  2)</f>
        <v>0</v>
      </c>
      <c r="G35" s="39"/>
      <c r="H35" s="39"/>
      <c r="I35" s="158">
        <v>0.20999999999999999</v>
      </c>
      <c r="J35" s="157">
        <f>ROUND(((SUM(BE113:BE120) + SUM(BE140:BE348))*I35),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1" t="s">
        <v>41</v>
      </c>
      <c r="F36" s="157">
        <f>ROUND((SUM(BF113:BF120) + SUM(BF140:BF348)),  2)</f>
        <v>0</v>
      </c>
      <c r="G36" s="39"/>
      <c r="H36" s="39"/>
      <c r="I36" s="158">
        <v>0.14999999999999999</v>
      </c>
      <c r="J36" s="157">
        <f>ROUND(((SUM(BF113:BF120) + SUM(BF140:BF348))*I36),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7">
        <f>ROUND((SUM(BG113:BG120) + SUM(BG140:BG348)),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1" t="s">
        <v>43</v>
      </c>
      <c r="F38" s="157">
        <f>ROUND((SUM(BH113:BH120) + SUM(BH140:BH348)),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1" t="s">
        <v>44</v>
      </c>
      <c r="F39" s="157">
        <f>ROUND((SUM(BI113:BI120) + SUM(BI140:BI348)),  2)</f>
        <v>0</v>
      </c>
      <c r="G39" s="39"/>
      <c r="H39" s="39"/>
      <c r="I39" s="158">
        <v>0</v>
      </c>
      <c r="J39" s="157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45</v>
      </c>
      <c r="E41" s="161"/>
      <c r="F41" s="161"/>
      <c r="G41" s="162" t="s">
        <v>46</v>
      </c>
      <c r="H41" s="163" t="s">
        <v>47</v>
      </c>
      <c r="I41" s="161"/>
      <c r="J41" s="164">
        <f>SUM(J32:J39)</f>
        <v>0</v>
      </c>
      <c r="K41" s="165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48</v>
      </c>
      <c r="E50" s="167"/>
      <c r="F50" s="167"/>
      <c r="G50" s="166" t="s">
        <v>49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50</v>
      </c>
      <c r="E61" s="169"/>
      <c r="F61" s="170" t="s">
        <v>51</v>
      </c>
      <c r="G61" s="168" t="s">
        <v>50</v>
      </c>
      <c r="H61" s="169"/>
      <c r="I61" s="169"/>
      <c r="J61" s="171" t="s">
        <v>51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52</v>
      </c>
      <c r="E65" s="172"/>
      <c r="F65" s="172"/>
      <c r="G65" s="166" t="s">
        <v>53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50</v>
      </c>
      <c r="E76" s="169"/>
      <c r="F76" s="170" t="s">
        <v>51</v>
      </c>
      <c r="G76" s="168" t="s">
        <v>50</v>
      </c>
      <c r="H76" s="169"/>
      <c r="I76" s="169"/>
      <c r="J76" s="171" t="s">
        <v>51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7" t="str">
        <f>E7</f>
        <v>Snížení energetické náročnosti zimního stadionu Velké Popovice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02 - Elektroinstalace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12. 4. 2021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>studio mija - Ing. Miroslav Jakoubek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98</v>
      </c>
      <c r="D94" s="179"/>
      <c r="E94" s="179"/>
      <c r="F94" s="179"/>
      <c r="G94" s="179"/>
      <c r="H94" s="179"/>
      <c r="I94" s="179"/>
      <c r="J94" s="180" t="s">
        <v>99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100</v>
      </c>
      <c r="D96" s="41"/>
      <c r="E96" s="41"/>
      <c r="F96" s="41"/>
      <c r="G96" s="41"/>
      <c r="H96" s="41"/>
      <c r="I96" s="41"/>
      <c r="J96" s="111">
        <f>J140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101</v>
      </c>
    </row>
    <row r="97" s="9" customFormat="1" ht="24.96" customHeight="1">
      <c r="A97" s="9"/>
      <c r="B97" s="182"/>
      <c r="C97" s="183"/>
      <c r="D97" s="184" t="s">
        <v>748</v>
      </c>
      <c r="E97" s="185"/>
      <c r="F97" s="185"/>
      <c r="G97" s="185"/>
      <c r="H97" s="185"/>
      <c r="I97" s="185"/>
      <c r="J97" s="186">
        <f>J141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89"/>
      <c r="D98" s="190" t="s">
        <v>106</v>
      </c>
      <c r="E98" s="191"/>
      <c r="F98" s="191"/>
      <c r="G98" s="191"/>
      <c r="H98" s="191"/>
      <c r="I98" s="191"/>
      <c r="J98" s="192">
        <f>J142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8"/>
      <c r="C99" s="189"/>
      <c r="D99" s="190" t="s">
        <v>749</v>
      </c>
      <c r="E99" s="191"/>
      <c r="F99" s="191"/>
      <c r="G99" s="191"/>
      <c r="H99" s="191"/>
      <c r="I99" s="191"/>
      <c r="J99" s="192">
        <f>J147</f>
        <v>0</v>
      </c>
      <c r="K99" s="189"/>
      <c r="L99" s="19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8"/>
      <c r="C100" s="189"/>
      <c r="D100" s="190" t="s">
        <v>750</v>
      </c>
      <c r="E100" s="191"/>
      <c r="F100" s="191"/>
      <c r="G100" s="191"/>
      <c r="H100" s="191"/>
      <c r="I100" s="191"/>
      <c r="J100" s="192">
        <f>J155</f>
        <v>0</v>
      </c>
      <c r="K100" s="189"/>
      <c r="L100" s="19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8"/>
      <c r="C101" s="189"/>
      <c r="D101" s="190" t="s">
        <v>109</v>
      </c>
      <c r="E101" s="191"/>
      <c r="F101" s="191"/>
      <c r="G101" s="191"/>
      <c r="H101" s="191"/>
      <c r="I101" s="191"/>
      <c r="J101" s="192">
        <f>J162</f>
        <v>0</v>
      </c>
      <c r="K101" s="189"/>
      <c r="L101" s="19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2"/>
      <c r="C102" s="183"/>
      <c r="D102" s="184" t="s">
        <v>110</v>
      </c>
      <c r="E102" s="185"/>
      <c r="F102" s="185"/>
      <c r="G102" s="185"/>
      <c r="H102" s="185"/>
      <c r="I102" s="185"/>
      <c r="J102" s="186">
        <f>J164</f>
        <v>0</v>
      </c>
      <c r="K102" s="183"/>
      <c r="L102" s="187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8"/>
      <c r="C103" s="189"/>
      <c r="D103" s="190" t="s">
        <v>751</v>
      </c>
      <c r="E103" s="191"/>
      <c r="F103" s="191"/>
      <c r="G103" s="191"/>
      <c r="H103" s="191"/>
      <c r="I103" s="191"/>
      <c r="J103" s="192">
        <f>J165</f>
        <v>0</v>
      </c>
      <c r="K103" s="189"/>
      <c r="L103" s="19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8"/>
      <c r="C104" s="189"/>
      <c r="D104" s="190" t="s">
        <v>752</v>
      </c>
      <c r="E104" s="191"/>
      <c r="F104" s="191"/>
      <c r="G104" s="191"/>
      <c r="H104" s="191"/>
      <c r="I104" s="191"/>
      <c r="J104" s="192">
        <f>J309</f>
        <v>0</v>
      </c>
      <c r="K104" s="189"/>
      <c r="L104" s="19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8"/>
      <c r="C105" s="189"/>
      <c r="D105" s="190" t="s">
        <v>753</v>
      </c>
      <c r="E105" s="191"/>
      <c r="F105" s="191"/>
      <c r="G105" s="191"/>
      <c r="H105" s="191"/>
      <c r="I105" s="191"/>
      <c r="J105" s="192">
        <f>J310</f>
        <v>0</v>
      </c>
      <c r="K105" s="189"/>
      <c r="L105" s="19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8"/>
      <c r="C106" s="189"/>
      <c r="D106" s="190" t="s">
        <v>754</v>
      </c>
      <c r="E106" s="191"/>
      <c r="F106" s="191"/>
      <c r="G106" s="191"/>
      <c r="H106" s="191"/>
      <c r="I106" s="191"/>
      <c r="J106" s="192">
        <f>J319</f>
        <v>0</v>
      </c>
      <c r="K106" s="189"/>
      <c r="L106" s="19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8"/>
      <c r="C107" s="189"/>
      <c r="D107" s="190" t="s">
        <v>755</v>
      </c>
      <c r="E107" s="191"/>
      <c r="F107" s="191"/>
      <c r="G107" s="191"/>
      <c r="H107" s="191"/>
      <c r="I107" s="191"/>
      <c r="J107" s="192">
        <f>J328</f>
        <v>0</v>
      </c>
      <c r="K107" s="189"/>
      <c r="L107" s="19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8"/>
      <c r="C108" s="189"/>
      <c r="D108" s="190" t="s">
        <v>756</v>
      </c>
      <c r="E108" s="191"/>
      <c r="F108" s="191"/>
      <c r="G108" s="191"/>
      <c r="H108" s="191"/>
      <c r="I108" s="191"/>
      <c r="J108" s="192">
        <f>J334</f>
        <v>0</v>
      </c>
      <c r="K108" s="189"/>
      <c r="L108" s="19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82"/>
      <c r="C109" s="183"/>
      <c r="D109" s="184" t="s">
        <v>757</v>
      </c>
      <c r="E109" s="185"/>
      <c r="F109" s="185"/>
      <c r="G109" s="185"/>
      <c r="H109" s="185"/>
      <c r="I109" s="185"/>
      <c r="J109" s="186">
        <f>J339</f>
        <v>0</v>
      </c>
      <c r="K109" s="183"/>
      <c r="L109" s="187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88"/>
      <c r="C110" s="189"/>
      <c r="D110" s="190" t="s">
        <v>758</v>
      </c>
      <c r="E110" s="191"/>
      <c r="F110" s="191"/>
      <c r="G110" s="191"/>
      <c r="H110" s="191"/>
      <c r="I110" s="191"/>
      <c r="J110" s="192">
        <f>J342</f>
        <v>0</v>
      </c>
      <c r="K110" s="189"/>
      <c r="L110" s="19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9.28" customHeight="1">
      <c r="A113" s="39"/>
      <c r="B113" s="40"/>
      <c r="C113" s="181" t="s">
        <v>122</v>
      </c>
      <c r="D113" s="41"/>
      <c r="E113" s="41"/>
      <c r="F113" s="41"/>
      <c r="G113" s="41"/>
      <c r="H113" s="41"/>
      <c r="I113" s="41"/>
      <c r="J113" s="194">
        <f>ROUND(J114 + J115 + J116 + J117 + J118 + J119,2)</f>
        <v>0</v>
      </c>
      <c r="K113" s="41"/>
      <c r="L113" s="64"/>
      <c r="N113" s="195" t="s">
        <v>39</v>
      </c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8" customHeight="1">
      <c r="A114" s="39"/>
      <c r="B114" s="40"/>
      <c r="C114" s="41"/>
      <c r="D114" s="196" t="s">
        <v>123</v>
      </c>
      <c r="E114" s="197"/>
      <c r="F114" s="197"/>
      <c r="G114" s="41"/>
      <c r="H114" s="41"/>
      <c r="I114" s="41"/>
      <c r="J114" s="198">
        <v>0</v>
      </c>
      <c r="K114" s="41"/>
      <c r="L114" s="199"/>
      <c r="M114" s="200"/>
      <c r="N114" s="201" t="s">
        <v>40</v>
      </c>
      <c r="O114" s="200"/>
      <c r="P114" s="200"/>
      <c r="Q114" s="200"/>
      <c r="R114" s="200"/>
      <c r="S114" s="202"/>
      <c r="T114" s="202"/>
      <c r="U114" s="202"/>
      <c r="V114" s="202"/>
      <c r="W114" s="202"/>
      <c r="X114" s="202"/>
      <c r="Y114" s="202"/>
      <c r="Z114" s="202"/>
      <c r="AA114" s="202"/>
      <c r="AB114" s="202"/>
      <c r="AC114" s="202"/>
      <c r="AD114" s="202"/>
      <c r="AE114" s="202"/>
      <c r="AF114" s="200"/>
      <c r="AG114" s="200"/>
      <c r="AH114" s="200"/>
      <c r="AI114" s="200"/>
      <c r="AJ114" s="200"/>
      <c r="AK114" s="200"/>
      <c r="AL114" s="200"/>
      <c r="AM114" s="200"/>
      <c r="AN114" s="200"/>
      <c r="AO114" s="200"/>
      <c r="AP114" s="200"/>
      <c r="AQ114" s="200"/>
      <c r="AR114" s="200"/>
      <c r="AS114" s="200"/>
      <c r="AT114" s="200"/>
      <c r="AU114" s="200"/>
      <c r="AV114" s="200"/>
      <c r="AW114" s="200"/>
      <c r="AX114" s="200"/>
      <c r="AY114" s="203" t="s">
        <v>124</v>
      </c>
      <c r="AZ114" s="200"/>
      <c r="BA114" s="200"/>
      <c r="BB114" s="200"/>
      <c r="BC114" s="200"/>
      <c r="BD114" s="200"/>
      <c r="BE114" s="204">
        <f>IF(N114="základní",J114,0)</f>
        <v>0</v>
      </c>
      <c r="BF114" s="204">
        <f>IF(N114="snížená",J114,0)</f>
        <v>0</v>
      </c>
      <c r="BG114" s="204">
        <f>IF(N114="zákl. přenesená",J114,0)</f>
        <v>0</v>
      </c>
      <c r="BH114" s="204">
        <f>IF(N114="sníž. přenesená",J114,0)</f>
        <v>0</v>
      </c>
      <c r="BI114" s="204">
        <f>IF(N114="nulová",J114,0)</f>
        <v>0</v>
      </c>
      <c r="BJ114" s="203" t="s">
        <v>83</v>
      </c>
      <c r="BK114" s="200"/>
      <c r="BL114" s="200"/>
      <c r="BM114" s="200"/>
    </row>
    <row r="115" s="2" customFormat="1" ht="18" customHeight="1">
      <c r="A115" s="39"/>
      <c r="B115" s="40"/>
      <c r="C115" s="41"/>
      <c r="D115" s="196" t="s">
        <v>125</v>
      </c>
      <c r="E115" s="197"/>
      <c r="F115" s="197"/>
      <c r="G115" s="41"/>
      <c r="H115" s="41"/>
      <c r="I115" s="41"/>
      <c r="J115" s="198">
        <v>0</v>
      </c>
      <c r="K115" s="41"/>
      <c r="L115" s="199"/>
      <c r="M115" s="200"/>
      <c r="N115" s="201" t="s">
        <v>40</v>
      </c>
      <c r="O115" s="200"/>
      <c r="P115" s="200"/>
      <c r="Q115" s="200"/>
      <c r="R115" s="200"/>
      <c r="S115" s="202"/>
      <c r="T115" s="202"/>
      <c r="U115" s="202"/>
      <c r="V115" s="202"/>
      <c r="W115" s="202"/>
      <c r="X115" s="202"/>
      <c r="Y115" s="202"/>
      <c r="Z115" s="202"/>
      <c r="AA115" s="202"/>
      <c r="AB115" s="202"/>
      <c r="AC115" s="202"/>
      <c r="AD115" s="202"/>
      <c r="AE115" s="202"/>
      <c r="AF115" s="200"/>
      <c r="AG115" s="200"/>
      <c r="AH115" s="200"/>
      <c r="AI115" s="200"/>
      <c r="AJ115" s="200"/>
      <c r="AK115" s="200"/>
      <c r="AL115" s="200"/>
      <c r="AM115" s="200"/>
      <c r="AN115" s="200"/>
      <c r="AO115" s="200"/>
      <c r="AP115" s="200"/>
      <c r="AQ115" s="200"/>
      <c r="AR115" s="200"/>
      <c r="AS115" s="200"/>
      <c r="AT115" s="200"/>
      <c r="AU115" s="200"/>
      <c r="AV115" s="200"/>
      <c r="AW115" s="200"/>
      <c r="AX115" s="200"/>
      <c r="AY115" s="203" t="s">
        <v>124</v>
      </c>
      <c r="AZ115" s="200"/>
      <c r="BA115" s="200"/>
      <c r="BB115" s="200"/>
      <c r="BC115" s="200"/>
      <c r="BD115" s="200"/>
      <c r="BE115" s="204">
        <f>IF(N115="základní",J115,0)</f>
        <v>0</v>
      </c>
      <c r="BF115" s="204">
        <f>IF(N115="snížená",J115,0)</f>
        <v>0</v>
      </c>
      <c r="BG115" s="204">
        <f>IF(N115="zákl. přenesená",J115,0)</f>
        <v>0</v>
      </c>
      <c r="BH115" s="204">
        <f>IF(N115="sníž. přenesená",J115,0)</f>
        <v>0</v>
      </c>
      <c r="BI115" s="204">
        <f>IF(N115="nulová",J115,0)</f>
        <v>0</v>
      </c>
      <c r="BJ115" s="203" t="s">
        <v>83</v>
      </c>
      <c r="BK115" s="200"/>
      <c r="BL115" s="200"/>
      <c r="BM115" s="200"/>
    </row>
    <row r="116" s="2" customFormat="1" ht="18" customHeight="1">
      <c r="A116" s="39"/>
      <c r="B116" s="40"/>
      <c r="C116" s="41"/>
      <c r="D116" s="196" t="s">
        <v>126</v>
      </c>
      <c r="E116" s="197"/>
      <c r="F116" s="197"/>
      <c r="G116" s="41"/>
      <c r="H116" s="41"/>
      <c r="I116" s="41"/>
      <c r="J116" s="198">
        <v>0</v>
      </c>
      <c r="K116" s="41"/>
      <c r="L116" s="199"/>
      <c r="M116" s="200"/>
      <c r="N116" s="201" t="s">
        <v>40</v>
      </c>
      <c r="O116" s="200"/>
      <c r="P116" s="200"/>
      <c r="Q116" s="200"/>
      <c r="R116" s="200"/>
      <c r="S116" s="202"/>
      <c r="T116" s="202"/>
      <c r="U116" s="202"/>
      <c r="V116" s="202"/>
      <c r="W116" s="202"/>
      <c r="X116" s="202"/>
      <c r="Y116" s="202"/>
      <c r="Z116" s="202"/>
      <c r="AA116" s="202"/>
      <c r="AB116" s="202"/>
      <c r="AC116" s="202"/>
      <c r="AD116" s="202"/>
      <c r="AE116" s="202"/>
      <c r="AF116" s="200"/>
      <c r="AG116" s="200"/>
      <c r="AH116" s="200"/>
      <c r="AI116" s="200"/>
      <c r="AJ116" s="200"/>
      <c r="AK116" s="200"/>
      <c r="AL116" s="200"/>
      <c r="AM116" s="200"/>
      <c r="AN116" s="200"/>
      <c r="AO116" s="200"/>
      <c r="AP116" s="200"/>
      <c r="AQ116" s="200"/>
      <c r="AR116" s="200"/>
      <c r="AS116" s="200"/>
      <c r="AT116" s="200"/>
      <c r="AU116" s="200"/>
      <c r="AV116" s="200"/>
      <c r="AW116" s="200"/>
      <c r="AX116" s="200"/>
      <c r="AY116" s="203" t="s">
        <v>124</v>
      </c>
      <c r="AZ116" s="200"/>
      <c r="BA116" s="200"/>
      <c r="BB116" s="200"/>
      <c r="BC116" s="200"/>
      <c r="BD116" s="200"/>
      <c r="BE116" s="204">
        <f>IF(N116="základní",J116,0)</f>
        <v>0</v>
      </c>
      <c r="BF116" s="204">
        <f>IF(N116="snížená",J116,0)</f>
        <v>0</v>
      </c>
      <c r="BG116" s="204">
        <f>IF(N116="zákl. přenesená",J116,0)</f>
        <v>0</v>
      </c>
      <c r="BH116" s="204">
        <f>IF(N116="sníž. přenesená",J116,0)</f>
        <v>0</v>
      </c>
      <c r="BI116" s="204">
        <f>IF(N116="nulová",J116,0)</f>
        <v>0</v>
      </c>
      <c r="BJ116" s="203" t="s">
        <v>83</v>
      </c>
      <c r="BK116" s="200"/>
      <c r="BL116" s="200"/>
      <c r="BM116" s="200"/>
    </row>
    <row r="117" s="2" customFormat="1" ht="18" customHeight="1">
      <c r="A117" s="39"/>
      <c r="B117" s="40"/>
      <c r="C117" s="41"/>
      <c r="D117" s="196" t="s">
        <v>127</v>
      </c>
      <c r="E117" s="197"/>
      <c r="F117" s="197"/>
      <c r="G117" s="41"/>
      <c r="H117" s="41"/>
      <c r="I117" s="41"/>
      <c r="J117" s="198">
        <v>0</v>
      </c>
      <c r="K117" s="41"/>
      <c r="L117" s="199"/>
      <c r="M117" s="200"/>
      <c r="N117" s="201" t="s">
        <v>40</v>
      </c>
      <c r="O117" s="200"/>
      <c r="P117" s="200"/>
      <c r="Q117" s="200"/>
      <c r="R117" s="200"/>
      <c r="S117" s="202"/>
      <c r="T117" s="202"/>
      <c r="U117" s="202"/>
      <c r="V117" s="202"/>
      <c r="W117" s="202"/>
      <c r="X117" s="202"/>
      <c r="Y117" s="202"/>
      <c r="Z117" s="202"/>
      <c r="AA117" s="202"/>
      <c r="AB117" s="202"/>
      <c r="AC117" s="202"/>
      <c r="AD117" s="202"/>
      <c r="AE117" s="202"/>
      <c r="AF117" s="200"/>
      <c r="AG117" s="200"/>
      <c r="AH117" s="200"/>
      <c r="AI117" s="200"/>
      <c r="AJ117" s="200"/>
      <c r="AK117" s="200"/>
      <c r="AL117" s="200"/>
      <c r="AM117" s="200"/>
      <c r="AN117" s="200"/>
      <c r="AO117" s="200"/>
      <c r="AP117" s="200"/>
      <c r="AQ117" s="200"/>
      <c r="AR117" s="200"/>
      <c r="AS117" s="200"/>
      <c r="AT117" s="200"/>
      <c r="AU117" s="200"/>
      <c r="AV117" s="200"/>
      <c r="AW117" s="200"/>
      <c r="AX117" s="200"/>
      <c r="AY117" s="203" t="s">
        <v>124</v>
      </c>
      <c r="AZ117" s="200"/>
      <c r="BA117" s="200"/>
      <c r="BB117" s="200"/>
      <c r="BC117" s="200"/>
      <c r="BD117" s="200"/>
      <c r="BE117" s="204">
        <f>IF(N117="základní",J117,0)</f>
        <v>0</v>
      </c>
      <c r="BF117" s="204">
        <f>IF(N117="snížená",J117,0)</f>
        <v>0</v>
      </c>
      <c r="BG117" s="204">
        <f>IF(N117="zákl. přenesená",J117,0)</f>
        <v>0</v>
      </c>
      <c r="BH117" s="204">
        <f>IF(N117="sníž. přenesená",J117,0)</f>
        <v>0</v>
      </c>
      <c r="BI117" s="204">
        <f>IF(N117="nulová",J117,0)</f>
        <v>0</v>
      </c>
      <c r="BJ117" s="203" t="s">
        <v>83</v>
      </c>
      <c r="BK117" s="200"/>
      <c r="BL117" s="200"/>
      <c r="BM117" s="200"/>
    </row>
    <row r="118" s="2" customFormat="1" ht="18" customHeight="1">
      <c r="A118" s="39"/>
      <c r="B118" s="40"/>
      <c r="C118" s="41"/>
      <c r="D118" s="196" t="s">
        <v>128</v>
      </c>
      <c r="E118" s="197"/>
      <c r="F118" s="197"/>
      <c r="G118" s="41"/>
      <c r="H118" s="41"/>
      <c r="I118" s="41"/>
      <c r="J118" s="198">
        <v>0</v>
      </c>
      <c r="K118" s="41"/>
      <c r="L118" s="199"/>
      <c r="M118" s="200"/>
      <c r="N118" s="201" t="s">
        <v>40</v>
      </c>
      <c r="O118" s="200"/>
      <c r="P118" s="200"/>
      <c r="Q118" s="200"/>
      <c r="R118" s="200"/>
      <c r="S118" s="202"/>
      <c r="T118" s="202"/>
      <c r="U118" s="202"/>
      <c r="V118" s="202"/>
      <c r="W118" s="202"/>
      <c r="X118" s="202"/>
      <c r="Y118" s="202"/>
      <c r="Z118" s="202"/>
      <c r="AA118" s="202"/>
      <c r="AB118" s="202"/>
      <c r="AC118" s="202"/>
      <c r="AD118" s="202"/>
      <c r="AE118" s="202"/>
      <c r="AF118" s="200"/>
      <c r="AG118" s="200"/>
      <c r="AH118" s="200"/>
      <c r="AI118" s="200"/>
      <c r="AJ118" s="200"/>
      <c r="AK118" s="200"/>
      <c r="AL118" s="200"/>
      <c r="AM118" s="200"/>
      <c r="AN118" s="200"/>
      <c r="AO118" s="200"/>
      <c r="AP118" s="200"/>
      <c r="AQ118" s="200"/>
      <c r="AR118" s="200"/>
      <c r="AS118" s="200"/>
      <c r="AT118" s="200"/>
      <c r="AU118" s="200"/>
      <c r="AV118" s="200"/>
      <c r="AW118" s="200"/>
      <c r="AX118" s="200"/>
      <c r="AY118" s="203" t="s">
        <v>124</v>
      </c>
      <c r="AZ118" s="200"/>
      <c r="BA118" s="200"/>
      <c r="BB118" s="200"/>
      <c r="BC118" s="200"/>
      <c r="BD118" s="200"/>
      <c r="BE118" s="204">
        <f>IF(N118="základní",J118,0)</f>
        <v>0</v>
      </c>
      <c r="BF118" s="204">
        <f>IF(N118="snížená",J118,0)</f>
        <v>0</v>
      </c>
      <c r="BG118" s="204">
        <f>IF(N118="zákl. přenesená",J118,0)</f>
        <v>0</v>
      </c>
      <c r="BH118" s="204">
        <f>IF(N118="sníž. přenesená",J118,0)</f>
        <v>0</v>
      </c>
      <c r="BI118" s="204">
        <f>IF(N118="nulová",J118,0)</f>
        <v>0</v>
      </c>
      <c r="BJ118" s="203" t="s">
        <v>83</v>
      </c>
      <c r="BK118" s="200"/>
      <c r="BL118" s="200"/>
      <c r="BM118" s="200"/>
    </row>
    <row r="119" s="2" customFormat="1" ht="18" customHeight="1">
      <c r="A119" s="39"/>
      <c r="B119" s="40"/>
      <c r="C119" s="41"/>
      <c r="D119" s="197" t="s">
        <v>129</v>
      </c>
      <c r="E119" s="41"/>
      <c r="F119" s="41"/>
      <c r="G119" s="41"/>
      <c r="H119" s="41"/>
      <c r="I119" s="41"/>
      <c r="J119" s="198">
        <f>ROUND(J30*T119,2)</f>
        <v>0</v>
      </c>
      <c r="K119" s="41"/>
      <c r="L119" s="199"/>
      <c r="M119" s="200"/>
      <c r="N119" s="201" t="s">
        <v>40</v>
      </c>
      <c r="O119" s="200"/>
      <c r="P119" s="200"/>
      <c r="Q119" s="200"/>
      <c r="R119" s="200"/>
      <c r="S119" s="202"/>
      <c r="T119" s="202"/>
      <c r="U119" s="202"/>
      <c r="V119" s="202"/>
      <c r="W119" s="202"/>
      <c r="X119" s="202"/>
      <c r="Y119" s="202"/>
      <c r="Z119" s="202"/>
      <c r="AA119" s="202"/>
      <c r="AB119" s="202"/>
      <c r="AC119" s="202"/>
      <c r="AD119" s="202"/>
      <c r="AE119" s="202"/>
      <c r="AF119" s="200"/>
      <c r="AG119" s="200"/>
      <c r="AH119" s="200"/>
      <c r="AI119" s="200"/>
      <c r="AJ119" s="200"/>
      <c r="AK119" s="200"/>
      <c r="AL119" s="200"/>
      <c r="AM119" s="200"/>
      <c r="AN119" s="200"/>
      <c r="AO119" s="200"/>
      <c r="AP119" s="200"/>
      <c r="AQ119" s="200"/>
      <c r="AR119" s="200"/>
      <c r="AS119" s="200"/>
      <c r="AT119" s="200"/>
      <c r="AU119" s="200"/>
      <c r="AV119" s="200"/>
      <c r="AW119" s="200"/>
      <c r="AX119" s="200"/>
      <c r="AY119" s="203" t="s">
        <v>130</v>
      </c>
      <c r="AZ119" s="200"/>
      <c r="BA119" s="200"/>
      <c r="BB119" s="200"/>
      <c r="BC119" s="200"/>
      <c r="BD119" s="200"/>
      <c r="BE119" s="204">
        <f>IF(N119="základní",J119,0)</f>
        <v>0</v>
      </c>
      <c r="BF119" s="204">
        <f>IF(N119="snížená",J119,0)</f>
        <v>0</v>
      </c>
      <c r="BG119" s="204">
        <f>IF(N119="zákl. přenesená",J119,0)</f>
        <v>0</v>
      </c>
      <c r="BH119" s="204">
        <f>IF(N119="sníž. přenesená",J119,0)</f>
        <v>0</v>
      </c>
      <c r="BI119" s="204">
        <f>IF(N119="nulová",J119,0)</f>
        <v>0</v>
      </c>
      <c r="BJ119" s="203" t="s">
        <v>83</v>
      </c>
      <c r="BK119" s="200"/>
      <c r="BL119" s="200"/>
      <c r="BM119" s="200"/>
    </row>
    <row r="120" s="2" customForma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9.28" customHeight="1">
      <c r="A121" s="39"/>
      <c r="B121" s="40"/>
      <c r="C121" s="205" t="s">
        <v>131</v>
      </c>
      <c r="D121" s="179"/>
      <c r="E121" s="179"/>
      <c r="F121" s="179"/>
      <c r="G121" s="179"/>
      <c r="H121" s="179"/>
      <c r="I121" s="179"/>
      <c r="J121" s="206">
        <f>ROUND(J96+J113,2)</f>
        <v>0</v>
      </c>
      <c r="K121" s="179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67"/>
      <c r="C122" s="68"/>
      <c r="D122" s="68"/>
      <c r="E122" s="68"/>
      <c r="F122" s="68"/>
      <c r="G122" s="68"/>
      <c r="H122" s="68"/>
      <c r="I122" s="68"/>
      <c r="J122" s="68"/>
      <c r="K122" s="68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6" s="2" customFormat="1" ht="6.96" customHeight="1">
      <c r="A126" s="39"/>
      <c r="B126" s="69"/>
      <c r="C126" s="70"/>
      <c r="D126" s="70"/>
      <c r="E126" s="70"/>
      <c r="F126" s="70"/>
      <c r="G126" s="70"/>
      <c r="H126" s="70"/>
      <c r="I126" s="70"/>
      <c r="J126" s="70"/>
      <c r="K126" s="70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24.96" customHeight="1">
      <c r="A127" s="39"/>
      <c r="B127" s="40"/>
      <c r="C127" s="24" t="s">
        <v>132</v>
      </c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16</v>
      </c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6.5" customHeight="1">
      <c r="A130" s="39"/>
      <c r="B130" s="40"/>
      <c r="C130" s="41"/>
      <c r="D130" s="41"/>
      <c r="E130" s="177" t="str">
        <f>E7</f>
        <v>Snížení energetické náročnosti zimního stadionu Velké Popovice</v>
      </c>
      <c r="F130" s="33"/>
      <c r="G130" s="33"/>
      <c r="H130" s="33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2" customHeight="1">
      <c r="A131" s="39"/>
      <c r="B131" s="40"/>
      <c r="C131" s="33" t="s">
        <v>93</v>
      </c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6.5" customHeight="1">
      <c r="A132" s="39"/>
      <c r="B132" s="40"/>
      <c r="C132" s="41"/>
      <c r="D132" s="41"/>
      <c r="E132" s="77" t="str">
        <f>E9</f>
        <v>02 - Elektroinstalace</v>
      </c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6.96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2" customHeight="1">
      <c r="A134" s="39"/>
      <c r="B134" s="40"/>
      <c r="C134" s="33" t="s">
        <v>20</v>
      </c>
      <c r="D134" s="41"/>
      <c r="E134" s="41"/>
      <c r="F134" s="28" t="str">
        <f>F12</f>
        <v xml:space="preserve"> </v>
      </c>
      <c r="G134" s="41"/>
      <c r="H134" s="41"/>
      <c r="I134" s="33" t="s">
        <v>22</v>
      </c>
      <c r="J134" s="80" t="str">
        <f>IF(J12="","",J12)</f>
        <v>12. 4. 2021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6.96" customHeight="1">
      <c r="A135" s="39"/>
      <c r="B135" s="40"/>
      <c r="C135" s="41"/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25.65" customHeight="1">
      <c r="A136" s="39"/>
      <c r="B136" s="40"/>
      <c r="C136" s="33" t="s">
        <v>24</v>
      </c>
      <c r="D136" s="41"/>
      <c r="E136" s="41"/>
      <c r="F136" s="28" t="str">
        <f>E15</f>
        <v xml:space="preserve"> </v>
      </c>
      <c r="G136" s="41"/>
      <c r="H136" s="41"/>
      <c r="I136" s="33" t="s">
        <v>30</v>
      </c>
      <c r="J136" s="37" t="str">
        <f>E21</f>
        <v>studio mija - Ing. Miroslav Jakoubek</v>
      </c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5.15" customHeight="1">
      <c r="A137" s="39"/>
      <c r="B137" s="40"/>
      <c r="C137" s="33" t="s">
        <v>28</v>
      </c>
      <c r="D137" s="41"/>
      <c r="E137" s="41"/>
      <c r="F137" s="28" t="str">
        <f>IF(E18="","",E18)</f>
        <v>Vyplň údaj</v>
      </c>
      <c r="G137" s="41"/>
      <c r="H137" s="41"/>
      <c r="I137" s="33" t="s">
        <v>33</v>
      </c>
      <c r="J137" s="37" t="str">
        <f>E24</f>
        <v xml:space="preserve"> </v>
      </c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0.32" customHeight="1">
      <c r="A138" s="39"/>
      <c r="B138" s="40"/>
      <c r="C138" s="41"/>
      <c r="D138" s="41"/>
      <c r="E138" s="41"/>
      <c r="F138" s="41"/>
      <c r="G138" s="41"/>
      <c r="H138" s="41"/>
      <c r="I138" s="41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11" customFormat="1" ht="29.28" customHeight="1">
      <c r="A139" s="207"/>
      <c r="B139" s="208"/>
      <c r="C139" s="209" t="s">
        <v>133</v>
      </c>
      <c r="D139" s="210" t="s">
        <v>60</v>
      </c>
      <c r="E139" s="210" t="s">
        <v>56</v>
      </c>
      <c r="F139" s="210" t="s">
        <v>57</v>
      </c>
      <c r="G139" s="210" t="s">
        <v>134</v>
      </c>
      <c r="H139" s="210" t="s">
        <v>135</v>
      </c>
      <c r="I139" s="210" t="s">
        <v>136</v>
      </c>
      <c r="J139" s="210" t="s">
        <v>99</v>
      </c>
      <c r="K139" s="211" t="s">
        <v>137</v>
      </c>
      <c r="L139" s="212"/>
      <c r="M139" s="101" t="s">
        <v>1</v>
      </c>
      <c r="N139" s="102" t="s">
        <v>39</v>
      </c>
      <c r="O139" s="102" t="s">
        <v>138</v>
      </c>
      <c r="P139" s="102" t="s">
        <v>139</v>
      </c>
      <c r="Q139" s="102" t="s">
        <v>140</v>
      </c>
      <c r="R139" s="102" t="s">
        <v>141</v>
      </c>
      <c r="S139" s="102" t="s">
        <v>142</v>
      </c>
      <c r="T139" s="103" t="s">
        <v>143</v>
      </c>
      <c r="U139" s="207"/>
      <c r="V139" s="207"/>
      <c r="W139" s="207"/>
      <c r="X139" s="207"/>
      <c r="Y139" s="207"/>
      <c r="Z139" s="207"/>
      <c r="AA139" s="207"/>
      <c r="AB139" s="207"/>
      <c r="AC139" s="207"/>
      <c r="AD139" s="207"/>
      <c r="AE139" s="207"/>
    </row>
    <row r="140" s="2" customFormat="1" ht="22.8" customHeight="1">
      <c r="A140" s="39"/>
      <c r="B140" s="40"/>
      <c r="C140" s="108" t="s">
        <v>144</v>
      </c>
      <c r="D140" s="41"/>
      <c r="E140" s="41"/>
      <c r="F140" s="41"/>
      <c r="G140" s="41"/>
      <c r="H140" s="41"/>
      <c r="I140" s="41"/>
      <c r="J140" s="213">
        <f>BK140</f>
        <v>0</v>
      </c>
      <c r="K140" s="41"/>
      <c r="L140" s="45"/>
      <c r="M140" s="104"/>
      <c r="N140" s="214"/>
      <c r="O140" s="105"/>
      <c r="P140" s="215">
        <f>P141+P164+P339</f>
        <v>0</v>
      </c>
      <c r="Q140" s="105"/>
      <c r="R140" s="215">
        <f>R141+R164+R339</f>
        <v>5.0601920000000007</v>
      </c>
      <c r="S140" s="105"/>
      <c r="T140" s="216">
        <f>T141+T164+T339</f>
        <v>2.3045999999999998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74</v>
      </c>
      <c r="AU140" s="18" t="s">
        <v>101</v>
      </c>
      <c r="BK140" s="217">
        <f>BK141+BK164+BK339</f>
        <v>0</v>
      </c>
    </row>
    <row r="141" s="12" customFormat="1" ht="25.92" customHeight="1">
      <c r="A141" s="12"/>
      <c r="B141" s="218"/>
      <c r="C141" s="219"/>
      <c r="D141" s="220" t="s">
        <v>74</v>
      </c>
      <c r="E141" s="221" t="s">
        <v>145</v>
      </c>
      <c r="F141" s="221" t="s">
        <v>145</v>
      </c>
      <c r="G141" s="219"/>
      <c r="H141" s="219"/>
      <c r="I141" s="222"/>
      <c r="J141" s="223">
        <f>BK141</f>
        <v>0</v>
      </c>
      <c r="K141" s="219"/>
      <c r="L141" s="224"/>
      <c r="M141" s="225"/>
      <c r="N141" s="226"/>
      <c r="O141" s="226"/>
      <c r="P141" s="227">
        <f>P142+P147+P155+P162</f>
        <v>0</v>
      </c>
      <c r="Q141" s="226"/>
      <c r="R141" s="227">
        <f>R142+R147+R155+R162</f>
        <v>4.3631000000000002</v>
      </c>
      <c r="S141" s="226"/>
      <c r="T141" s="228">
        <f>T142+T147+T155+T162</f>
        <v>2.085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9" t="s">
        <v>83</v>
      </c>
      <c r="AT141" s="230" t="s">
        <v>74</v>
      </c>
      <c r="AU141" s="230" t="s">
        <v>75</v>
      </c>
      <c r="AY141" s="229" t="s">
        <v>147</v>
      </c>
      <c r="BK141" s="231">
        <f>BK142+BK147+BK155+BK162</f>
        <v>0</v>
      </c>
    </row>
    <row r="142" s="12" customFormat="1" ht="22.8" customHeight="1">
      <c r="A142" s="12"/>
      <c r="B142" s="218"/>
      <c r="C142" s="219"/>
      <c r="D142" s="220" t="s">
        <v>74</v>
      </c>
      <c r="E142" s="232" t="s">
        <v>181</v>
      </c>
      <c r="F142" s="232" t="s">
        <v>215</v>
      </c>
      <c r="G142" s="219"/>
      <c r="H142" s="219"/>
      <c r="I142" s="222"/>
      <c r="J142" s="233">
        <f>BK142</f>
        <v>0</v>
      </c>
      <c r="K142" s="219"/>
      <c r="L142" s="224"/>
      <c r="M142" s="225"/>
      <c r="N142" s="226"/>
      <c r="O142" s="226"/>
      <c r="P142" s="227">
        <f>SUM(P143:P146)</f>
        <v>0</v>
      </c>
      <c r="Q142" s="226"/>
      <c r="R142" s="227">
        <f>SUM(R143:R146)</f>
        <v>4.3610600000000002</v>
      </c>
      <c r="S142" s="226"/>
      <c r="T142" s="228">
        <f>SUM(T143:T146)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9" t="s">
        <v>83</v>
      </c>
      <c r="AT142" s="230" t="s">
        <v>74</v>
      </c>
      <c r="AU142" s="230" t="s">
        <v>83</v>
      </c>
      <c r="AY142" s="229" t="s">
        <v>147</v>
      </c>
      <c r="BK142" s="231">
        <f>SUM(BK143:BK146)</f>
        <v>0</v>
      </c>
    </row>
    <row r="143" s="2" customFormat="1" ht="14.4" customHeight="1">
      <c r="A143" s="39"/>
      <c r="B143" s="40"/>
      <c r="C143" s="234" t="s">
        <v>83</v>
      </c>
      <c r="D143" s="234" t="s">
        <v>149</v>
      </c>
      <c r="E143" s="235" t="s">
        <v>759</v>
      </c>
      <c r="F143" s="236" t="s">
        <v>760</v>
      </c>
      <c r="G143" s="237" t="s">
        <v>184</v>
      </c>
      <c r="H143" s="238">
        <v>42</v>
      </c>
      <c r="I143" s="239"/>
      <c r="J143" s="240">
        <f>ROUND(I143*H143,2)</f>
        <v>0</v>
      </c>
      <c r="K143" s="236" t="s">
        <v>153</v>
      </c>
      <c r="L143" s="45"/>
      <c r="M143" s="241" t="s">
        <v>1</v>
      </c>
      <c r="N143" s="242" t="s">
        <v>40</v>
      </c>
      <c r="O143" s="92"/>
      <c r="P143" s="243">
        <f>O143*H143</f>
        <v>0</v>
      </c>
      <c r="Q143" s="243">
        <v>0.040000000000000001</v>
      </c>
      <c r="R143" s="243">
        <f>Q143*H143</f>
        <v>1.6799999999999999</v>
      </c>
      <c r="S143" s="243">
        <v>0</v>
      </c>
      <c r="T143" s="244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5" t="s">
        <v>154</v>
      </c>
      <c r="AT143" s="245" t="s">
        <v>149</v>
      </c>
      <c r="AU143" s="245" t="s">
        <v>85</v>
      </c>
      <c r="AY143" s="18" t="s">
        <v>147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18" t="s">
        <v>83</v>
      </c>
      <c r="BK143" s="246">
        <f>ROUND(I143*H143,2)</f>
        <v>0</v>
      </c>
      <c r="BL143" s="18" t="s">
        <v>154</v>
      </c>
      <c r="BM143" s="245" t="s">
        <v>85</v>
      </c>
    </row>
    <row r="144" s="2" customFormat="1" ht="24.15" customHeight="1">
      <c r="A144" s="39"/>
      <c r="B144" s="40"/>
      <c r="C144" s="234" t="s">
        <v>85</v>
      </c>
      <c r="D144" s="234" t="s">
        <v>149</v>
      </c>
      <c r="E144" s="235" t="s">
        <v>761</v>
      </c>
      <c r="F144" s="236" t="s">
        <v>762</v>
      </c>
      <c r="G144" s="237" t="s">
        <v>184</v>
      </c>
      <c r="H144" s="238">
        <v>42</v>
      </c>
      <c r="I144" s="239"/>
      <c r="J144" s="240">
        <f>ROUND(I144*H144,2)</f>
        <v>0</v>
      </c>
      <c r="K144" s="236" t="s">
        <v>153</v>
      </c>
      <c r="L144" s="45"/>
      <c r="M144" s="241" t="s">
        <v>1</v>
      </c>
      <c r="N144" s="242" t="s">
        <v>40</v>
      </c>
      <c r="O144" s="92"/>
      <c r="P144" s="243">
        <f>O144*H144</f>
        <v>0</v>
      </c>
      <c r="Q144" s="243">
        <v>0.041529999999999997</v>
      </c>
      <c r="R144" s="243">
        <f>Q144*H144</f>
        <v>1.7442599999999999</v>
      </c>
      <c r="S144" s="243">
        <v>0</v>
      </c>
      <c r="T144" s="244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5" t="s">
        <v>154</v>
      </c>
      <c r="AT144" s="245" t="s">
        <v>149</v>
      </c>
      <c r="AU144" s="245" t="s">
        <v>85</v>
      </c>
      <c r="AY144" s="18" t="s">
        <v>147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18" t="s">
        <v>83</v>
      </c>
      <c r="BK144" s="246">
        <f>ROUND(I144*H144,2)</f>
        <v>0</v>
      </c>
      <c r="BL144" s="18" t="s">
        <v>154</v>
      </c>
      <c r="BM144" s="245" t="s">
        <v>154</v>
      </c>
    </row>
    <row r="145" s="2" customFormat="1" ht="24.15" customHeight="1">
      <c r="A145" s="39"/>
      <c r="B145" s="40"/>
      <c r="C145" s="234" t="s">
        <v>163</v>
      </c>
      <c r="D145" s="234" t="s">
        <v>149</v>
      </c>
      <c r="E145" s="235" t="s">
        <v>763</v>
      </c>
      <c r="F145" s="236" t="s">
        <v>764</v>
      </c>
      <c r="G145" s="237" t="s">
        <v>189</v>
      </c>
      <c r="H145" s="238">
        <v>205</v>
      </c>
      <c r="I145" s="239"/>
      <c r="J145" s="240">
        <f>ROUND(I145*H145,2)</f>
        <v>0</v>
      </c>
      <c r="K145" s="236" t="s">
        <v>153</v>
      </c>
      <c r="L145" s="45"/>
      <c r="M145" s="241" t="s">
        <v>1</v>
      </c>
      <c r="N145" s="242" t="s">
        <v>40</v>
      </c>
      <c r="O145" s="92"/>
      <c r="P145" s="243">
        <f>O145*H145</f>
        <v>0</v>
      </c>
      <c r="Q145" s="243">
        <v>0.0037599999999999999</v>
      </c>
      <c r="R145" s="243">
        <f>Q145*H145</f>
        <v>0.77079999999999993</v>
      </c>
      <c r="S145" s="243">
        <v>0</v>
      </c>
      <c r="T145" s="244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5" t="s">
        <v>154</v>
      </c>
      <c r="AT145" s="245" t="s">
        <v>149</v>
      </c>
      <c r="AU145" s="245" t="s">
        <v>85</v>
      </c>
      <c r="AY145" s="18" t="s">
        <v>147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18" t="s">
        <v>83</v>
      </c>
      <c r="BK145" s="246">
        <f>ROUND(I145*H145,2)</f>
        <v>0</v>
      </c>
      <c r="BL145" s="18" t="s">
        <v>154</v>
      </c>
      <c r="BM145" s="245" t="s">
        <v>181</v>
      </c>
    </row>
    <row r="146" s="2" customFormat="1" ht="24.15" customHeight="1">
      <c r="A146" s="39"/>
      <c r="B146" s="40"/>
      <c r="C146" s="234" t="s">
        <v>154</v>
      </c>
      <c r="D146" s="234" t="s">
        <v>149</v>
      </c>
      <c r="E146" s="235" t="s">
        <v>242</v>
      </c>
      <c r="F146" s="236" t="s">
        <v>243</v>
      </c>
      <c r="G146" s="237" t="s">
        <v>189</v>
      </c>
      <c r="H146" s="238">
        <v>4</v>
      </c>
      <c r="I146" s="239"/>
      <c r="J146" s="240">
        <f>ROUND(I146*H146,2)</f>
        <v>0</v>
      </c>
      <c r="K146" s="236" t="s">
        <v>153</v>
      </c>
      <c r="L146" s="45"/>
      <c r="M146" s="241" t="s">
        <v>1</v>
      </c>
      <c r="N146" s="242" t="s">
        <v>40</v>
      </c>
      <c r="O146" s="92"/>
      <c r="P146" s="243">
        <f>O146*H146</f>
        <v>0</v>
      </c>
      <c r="Q146" s="243">
        <v>0.041500000000000002</v>
      </c>
      <c r="R146" s="243">
        <f>Q146*H146</f>
        <v>0.16600000000000001</v>
      </c>
      <c r="S146" s="243">
        <v>0</v>
      </c>
      <c r="T146" s="244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5" t="s">
        <v>154</v>
      </c>
      <c r="AT146" s="245" t="s">
        <v>149</v>
      </c>
      <c r="AU146" s="245" t="s">
        <v>85</v>
      </c>
      <c r="AY146" s="18" t="s">
        <v>147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18" t="s">
        <v>83</v>
      </c>
      <c r="BK146" s="246">
        <f>ROUND(I146*H146,2)</f>
        <v>0</v>
      </c>
      <c r="BL146" s="18" t="s">
        <v>154</v>
      </c>
      <c r="BM146" s="245" t="s">
        <v>192</v>
      </c>
    </row>
    <row r="147" s="12" customFormat="1" ht="22.8" customHeight="1">
      <c r="A147" s="12"/>
      <c r="B147" s="218"/>
      <c r="C147" s="219"/>
      <c r="D147" s="220" t="s">
        <v>74</v>
      </c>
      <c r="E147" s="232" t="s">
        <v>196</v>
      </c>
      <c r="F147" s="232" t="s">
        <v>765</v>
      </c>
      <c r="G147" s="219"/>
      <c r="H147" s="219"/>
      <c r="I147" s="222"/>
      <c r="J147" s="233">
        <f>BK147</f>
        <v>0</v>
      </c>
      <c r="K147" s="219"/>
      <c r="L147" s="224"/>
      <c r="M147" s="225"/>
      <c r="N147" s="226"/>
      <c r="O147" s="226"/>
      <c r="P147" s="227">
        <f>SUM(P148:P154)</f>
        <v>0</v>
      </c>
      <c r="Q147" s="226"/>
      <c r="R147" s="227">
        <f>SUM(R148:R154)</f>
        <v>0.0020400000000000001</v>
      </c>
      <c r="S147" s="226"/>
      <c r="T147" s="228">
        <f>SUM(T148:T154)</f>
        <v>2.085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9" t="s">
        <v>83</v>
      </c>
      <c r="AT147" s="230" t="s">
        <v>74</v>
      </c>
      <c r="AU147" s="230" t="s">
        <v>83</v>
      </c>
      <c r="AY147" s="229" t="s">
        <v>147</v>
      </c>
      <c r="BK147" s="231">
        <f>SUM(BK148:BK154)</f>
        <v>0</v>
      </c>
    </row>
    <row r="148" s="2" customFormat="1" ht="24.15" customHeight="1">
      <c r="A148" s="39"/>
      <c r="B148" s="40"/>
      <c r="C148" s="234" t="s">
        <v>175</v>
      </c>
      <c r="D148" s="234" t="s">
        <v>149</v>
      </c>
      <c r="E148" s="235" t="s">
        <v>766</v>
      </c>
      <c r="F148" s="236" t="s">
        <v>767</v>
      </c>
      <c r="G148" s="237" t="s">
        <v>189</v>
      </c>
      <c r="H148" s="238">
        <v>4</v>
      </c>
      <c r="I148" s="239"/>
      <c r="J148" s="240">
        <f>ROUND(I148*H148,2)</f>
        <v>0</v>
      </c>
      <c r="K148" s="236" t="s">
        <v>153</v>
      </c>
      <c r="L148" s="45"/>
      <c r="M148" s="241" t="s">
        <v>1</v>
      </c>
      <c r="N148" s="242" t="s">
        <v>40</v>
      </c>
      <c r="O148" s="92"/>
      <c r="P148" s="243">
        <f>O148*H148</f>
        <v>0</v>
      </c>
      <c r="Q148" s="243">
        <v>0</v>
      </c>
      <c r="R148" s="243">
        <f>Q148*H148</f>
        <v>0</v>
      </c>
      <c r="S148" s="243">
        <v>0.069000000000000006</v>
      </c>
      <c r="T148" s="244">
        <f>S148*H148</f>
        <v>0.27600000000000002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5" t="s">
        <v>154</v>
      </c>
      <c r="AT148" s="245" t="s">
        <v>149</v>
      </c>
      <c r="AU148" s="245" t="s">
        <v>85</v>
      </c>
      <c r="AY148" s="18" t="s">
        <v>147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18" t="s">
        <v>83</v>
      </c>
      <c r="BK148" s="246">
        <f>ROUND(I148*H148,2)</f>
        <v>0</v>
      </c>
      <c r="BL148" s="18" t="s">
        <v>154</v>
      </c>
      <c r="BM148" s="245" t="s">
        <v>200</v>
      </c>
    </row>
    <row r="149" s="2" customFormat="1" ht="24.15" customHeight="1">
      <c r="A149" s="39"/>
      <c r="B149" s="40"/>
      <c r="C149" s="234" t="s">
        <v>181</v>
      </c>
      <c r="D149" s="234" t="s">
        <v>149</v>
      </c>
      <c r="E149" s="235" t="s">
        <v>768</v>
      </c>
      <c r="F149" s="236" t="s">
        <v>769</v>
      </c>
      <c r="G149" s="237" t="s">
        <v>189</v>
      </c>
      <c r="H149" s="238">
        <v>205</v>
      </c>
      <c r="I149" s="239"/>
      <c r="J149" s="240">
        <f>ROUND(I149*H149,2)</f>
        <v>0</v>
      </c>
      <c r="K149" s="236" t="s">
        <v>153</v>
      </c>
      <c r="L149" s="45"/>
      <c r="M149" s="241" t="s">
        <v>1</v>
      </c>
      <c r="N149" s="242" t="s">
        <v>40</v>
      </c>
      <c r="O149" s="92"/>
      <c r="P149" s="243">
        <f>O149*H149</f>
        <v>0</v>
      </c>
      <c r="Q149" s="243">
        <v>0</v>
      </c>
      <c r="R149" s="243">
        <f>Q149*H149</f>
        <v>0</v>
      </c>
      <c r="S149" s="243">
        <v>0.001</v>
      </c>
      <c r="T149" s="244">
        <f>S149*H149</f>
        <v>0.20500000000000002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5" t="s">
        <v>154</v>
      </c>
      <c r="AT149" s="245" t="s">
        <v>149</v>
      </c>
      <c r="AU149" s="245" t="s">
        <v>85</v>
      </c>
      <c r="AY149" s="18" t="s">
        <v>147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18" t="s">
        <v>83</v>
      </c>
      <c r="BK149" s="246">
        <f>ROUND(I149*H149,2)</f>
        <v>0</v>
      </c>
      <c r="BL149" s="18" t="s">
        <v>154</v>
      </c>
      <c r="BM149" s="245" t="s">
        <v>210</v>
      </c>
    </row>
    <row r="150" s="2" customFormat="1" ht="24.15" customHeight="1">
      <c r="A150" s="39"/>
      <c r="B150" s="40"/>
      <c r="C150" s="234" t="s">
        <v>186</v>
      </c>
      <c r="D150" s="234" t="s">
        <v>149</v>
      </c>
      <c r="E150" s="235" t="s">
        <v>770</v>
      </c>
      <c r="F150" s="236" t="s">
        <v>771</v>
      </c>
      <c r="G150" s="237" t="s">
        <v>385</v>
      </c>
      <c r="H150" s="238">
        <v>625</v>
      </c>
      <c r="I150" s="239"/>
      <c r="J150" s="240">
        <f>ROUND(I150*H150,2)</f>
        <v>0</v>
      </c>
      <c r="K150" s="236" t="s">
        <v>153</v>
      </c>
      <c r="L150" s="45"/>
      <c r="M150" s="241" t="s">
        <v>1</v>
      </c>
      <c r="N150" s="242" t="s">
        <v>40</v>
      </c>
      <c r="O150" s="92"/>
      <c r="P150" s="243">
        <f>O150*H150</f>
        <v>0</v>
      </c>
      <c r="Q150" s="243">
        <v>0</v>
      </c>
      <c r="R150" s="243">
        <f>Q150*H150</f>
        <v>0</v>
      </c>
      <c r="S150" s="243">
        <v>0.002</v>
      </c>
      <c r="T150" s="244">
        <f>S150*H150</f>
        <v>1.25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5" t="s">
        <v>154</v>
      </c>
      <c r="AT150" s="245" t="s">
        <v>149</v>
      </c>
      <c r="AU150" s="245" t="s">
        <v>85</v>
      </c>
      <c r="AY150" s="18" t="s">
        <v>147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8" t="s">
        <v>83</v>
      </c>
      <c r="BK150" s="246">
        <f>ROUND(I150*H150,2)</f>
        <v>0</v>
      </c>
      <c r="BL150" s="18" t="s">
        <v>154</v>
      </c>
      <c r="BM150" s="245" t="s">
        <v>221</v>
      </c>
    </row>
    <row r="151" s="2" customFormat="1" ht="24.15" customHeight="1">
      <c r="A151" s="39"/>
      <c r="B151" s="40"/>
      <c r="C151" s="234" t="s">
        <v>192</v>
      </c>
      <c r="D151" s="234" t="s">
        <v>149</v>
      </c>
      <c r="E151" s="235" t="s">
        <v>772</v>
      </c>
      <c r="F151" s="236" t="s">
        <v>773</v>
      </c>
      <c r="G151" s="237" t="s">
        <v>385</v>
      </c>
      <c r="H151" s="238">
        <v>80</v>
      </c>
      <c r="I151" s="239"/>
      <c r="J151" s="240">
        <f>ROUND(I151*H151,2)</f>
        <v>0</v>
      </c>
      <c r="K151" s="236" t="s">
        <v>153</v>
      </c>
      <c r="L151" s="45"/>
      <c r="M151" s="241" t="s">
        <v>1</v>
      </c>
      <c r="N151" s="242" t="s">
        <v>40</v>
      </c>
      <c r="O151" s="92"/>
      <c r="P151" s="243">
        <f>O151*H151</f>
        <v>0</v>
      </c>
      <c r="Q151" s="243">
        <v>0</v>
      </c>
      <c r="R151" s="243">
        <f>Q151*H151</f>
        <v>0</v>
      </c>
      <c r="S151" s="243">
        <v>0.002</v>
      </c>
      <c r="T151" s="244">
        <f>S151*H151</f>
        <v>0.16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5" t="s">
        <v>154</v>
      </c>
      <c r="AT151" s="245" t="s">
        <v>149</v>
      </c>
      <c r="AU151" s="245" t="s">
        <v>85</v>
      </c>
      <c r="AY151" s="18" t="s">
        <v>147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18" t="s">
        <v>83</v>
      </c>
      <c r="BK151" s="246">
        <f>ROUND(I151*H151,2)</f>
        <v>0</v>
      </c>
      <c r="BL151" s="18" t="s">
        <v>154</v>
      </c>
      <c r="BM151" s="245" t="s">
        <v>219</v>
      </c>
    </row>
    <row r="152" s="2" customFormat="1" ht="24.15" customHeight="1">
      <c r="A152" s="39"/>
      <c r="B152" s="40"/>
      <c r="C152" s="234" t="s">
        <v>196</v>
      </c>
      <c r="D152" s="234" t="s">
        <v>149</v>
      </c>
      <c r="E152" s="235" t="s">
        <v>774</v>
      </c>
      <c r="F152" s="236" t="s">
        <v>775</v>
      </c>
      <c r="G152" s="237" t="s">
        <v>385</v>
      </c>
      <c r="H152" s="238">
        <v>50</v>
      </c>
      <c r="I152" s="239"/>
      <c r="J152" s="240">
        <f>ROUND(I152*H152,2)</f>
        <v>0</v>
      </c>
      <c r="K152" s="236" t="s">
        <v>153</v>
      </c>
      <c r="L152" s="45"/>
      <c r="M152" s="241" t="s">
        <v>1</v>
      </c>
      <c r="N152" s="242" t="s">
        <v>40</v>
      </c>
      <c r="O152" s="92"/>
      <c r="P152" s="243">
        <f>O152*H152</f>
        <v>0</v>
      </c>
      <c r="Q152" s="243">
        <v>0</v>
      </c>
      <c r="R152" s="243">
        <f>Q152*H152</f>
        <v>0</v>
      </c>
      <c r="S152" s="243">
        <v>0.0030000000000000001</v>
      </c>
      <c r="T152" s="244">
        <f>S152*H152</f>
        <v>0.14999999999999999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5" t="s">
        <v>154</v>
      </c>
      <c r="AT152" s="245" t="s">
        <v>149</v>
      </c>
      <c r="AU152" s="245" t="s">
        <v>85</v>
      </c>
      <c r="AY152" s="18" t="s">
        <v>147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18" t="s">
        <v>83</v>
      </c>
      <c r="BK152" s="246">
        <f>ROUND(I152*H152,2)</f>
        <v>0</v>
      </c>
      <c r="BL152" s="18" t="s">
        <v>154</v>
      </c>
      <c r="BM152" s="245" t="s">
        <v>237</v>
      </c>
    </row>
    <row r="153" s="2" customFormat="1" ht="24.15" customHeight="1">
      <c r="A153" s="39"/>
      <c r="B153" s="40"/>
      <c r="C153" s="234" t="s">
        <v>200</v>
      </c>
      <c r="D153" s="234" t="s">
        <v>149</v>
      </c>
      <c r="E153" s="235" t="s">
        <v>776</v>
      </c>
      <c r="F153" s="236" t="s">
        <v>777</v>
      </c>
      <c r="G153" s="237" t="s">
        <v>385</v>
      </c>
      <c r="H153" s="238">
        <v>5</v>
      </c>
      <c r="I153" s="239"/>
      <c r="J153" s="240">
        <f>ROUND(I153*H153,2)</f>
        <v>0</v>
      </c>
      <c r="K153" s="236" t="s">
        <v>153</v>
      </c>
      <c r="L153" s="45"/>
      <c r="M153" s="241" t="s">
        <v>1</v>
      </c>
      <c r="N153" s="242" t="s">
        <v>40</v>
      </c>
      <c r="O153" s="92"/>
      <c r="P153" s="243">
        <f>O153*H153</f>
        <v>0</v>
      </c>
      <c r="Q153" s="243">
        <v>0.00012</v>
      </c>
      <c r="R153" s="243">
        <f>Q153*H153</f>
        <v>0.00060000000000000006</v>
      </c>
      <c r="S153" s="243">
        <v>0.0040000000000000001</v>
      </c>
      <c r="T153" s="244">
        <f>S153*H153</f>
        <v>0.02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5" t="s">
        <v>154</v>
      </c>
      <c r="AT153" s="245" t="s">
        <v>149</v>
      </c>
      <c r="AU153" s="245" t="s">
        <v>85</v>
      </c>
      <c r="AY153" s="18" t="s">
        <v>147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8" t="s">
        <v>83</v>
      </c>
      <c r="BK153" s="246">
        <f>ROUND(I153*H153,2)</f>
        <v>0</v>
      </c>
      <c r="BL153" s="18" t="s">
        <v>154</v>
      </c>
      <c r="BM153" s="245" t="s">
        <v>245</v>
      </c>
    </row>
    <row r="154" s="2" customFormat="1" ht="24.15" customHeight="1">
      <c r="A154" s="39"/>
      <c r="B154" s="40"/>
      <c r="C154" s="234" t="s">
        <v>204</v>
      </c>
      <c r="D154" s="234" t="s">
        <v>149</v>
      </c>
      <c r="E154" s="235" t="s">
        <v>778</v>
      </c>
      <c r="F154" s="236" t="s">
        <v>779</v>
      </c>
      <c r="G154" s="237" t="s">
        <v>385</v>
      </c>
      <c r="H154" s="238">
        <v>3</v>
      </c>
      <c r="I154" s="239"/>
      <c r="J154" s="240">
        <f>ROUND(I154*H154,2)</f>
        <v>0</v>
      </c>
      <c r="K154" s="236" t="s">
        <v>153</v>
      </c>
      <c r="L154" s="45"/>
      <c r="M154" s="241" t="s">
        <v>1</v>
      </c>
      <c r="N154" s="242" t="s">
        <v>40</v>
      </c>
      <c r="O154" s="92"/>
      <c r="P154" s="243">
        <f>O154*H154</f>
        <v>0</v>
      </c>
      <c r="Q154" s="243">
        <v>0.00048000000000000001</v>
      </c>
      <c r="R154" s="243">
        <f>Q154*H154</f>
        <v>0.0014400000000000001</v>
      </c>
      <c r="S154" s="243">
        <v>0.0080000000000000002</v>
      </c>
      <c r="T154" s="244">
        <f>S154*H154</f>
        <v>0.024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5" t="s">
        <v>154</v>
      </c>
      <c r="AT154" s="245" t="s">
        <v>149</v>
      </c>
      <c r="AU154" s="245" t="s">
        <v>85</v>
      </c>
      <c r="AY154" s="18" t="s">
        <v>147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18" t="s">
        <v>83</v>
      </c>
      <c r="BK154" s="246">
        <f>ROUND(I154*H154,2)</f>
        <v>0</v>
      </c>
      <c r="BL154" s="18" t="s">
        <v>154</v>
      </c>
      <c r="BM154" s="245" t="s">
        <v>256</v>
      </c>
    </row>
    <row r="155" s="12" customFormat="1" ht="22.8" customHeight="1">
      <c r="A155" s="12"/>
      <c r="B155" s="218"/>
      <c r="C155" s="219"/>
      <c r="D155" s="220" t="s">
        <v>74</v>
      </c>
      <c r="E155" s="232" t="s">
        <v>780</v>
      </c>
      <c r="F155" s="232" t="s">
        <v>781</v>
      </c>
      <c r="G155" s="219"/>
      <c r="H155" s="219"/>
      <c r="I155" s="222"/>
      <c r="J155" s="233">
        <f>BK155</f>
        <v>0</v>
      </c>
      <c r="K155" s="219"/>
      <c r="L155" s="224"/>
      <c r="M155" s="225"/>
      <c r="N155" s="226"/>
      <c r="O155" s="226"/>
      <c r="P155" s="227">
        <f>SUM(P156:P161)</f>
        <v>0</v>
      </c>
      <c r="Q155" s="226"/>
      <c r="R155" s="227">
        <f>SUM(R156:R161)</f>
        <v>0</v>
      </c>
      <c r="S155" s="226"/>
      <c r="T155" s="228">
        <f>SUM(T156:T161)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9" t="s">
        <v>83</v>
      </c>
      <c r="AT155" s="230" t="s">
        <v>74</v>
      </c>
      <c r="AU155" s="230" t="s">
        <v>83</v>
      </c>
      <c r="AY155" s="229" t="s">
        <v>147</v>
      </c>
      <c r="BK155" s="231">
        <f>SUM(BK156:BK161)</f>
        <v>0</v>
      </c>
    </row>
    <row r="156" s="2" customFormat="1" ht="24.15" customHeight="1">
      <c r="A156" s="39"/>
      <c r="B156" s="40"/>
      <c r="C156" s="234" t="s">
        <v>210</v>
      </c>
      <c r="D156" s="234" t="s">
        <v>149</v>
      </c>
      <c r="E156" s="235" t="s">
        <v>782</v>
      </c>
      <c r="F156" s="236" t="s">
        <v>783</v>
      </c>
      <c r="G156" s="237" t="s">
        <v>166</v>
      </c>
      <c r="H156" s="238">
        <v>2.085</v>
      </c>
      <c r="I156" s="239"/>
      <c r="J156" s="240">
        <f>ROUND(I156*H156,2)</f>
        <v>0</v>
      </c>
      <c r="K156" s="236" t="s">
        <v>153</v>
      </c>
      <c r="L156" s="45"/>
      <c r="M156" s="241" t="s">
        <v>1</v>
      </c>
      <c r="N156" s="242" t="s">
        <v>40</v>
      </c>
      <c r="O156" s="92"/>
      <c r="P156" s="243">
        <f>O156*H156</f>
        <v>0</v>
      </c>
      <c r="Q156" s="243">
        <v>0</v>
      </c>
      <c r="R156" s="243">
        <f>Q156*H156</f>
        <v>0</v>
      </c>
      <c r="S156" s="243">
        <v>0</v>
      </c>
      <c r="T156" s="244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5" t="s">
        <v>154</v>
      </c>
      <c r="AT156" s="245" t="s">
        <v>149</v>
      </c>
      <c r="AU156" s="245" t="s">
        <v>85</v>
      </c>
      <c r="AY156" s="18" t="s">
        <v>147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8" t="s">
        <v>83</v>
      </c>
      <c r="BK156" s="246">
        <f>ROUND(I156*H156,2)</f>
        <v>0</v>
      </c>
      <c r="BL156" s="18" t="s">
        <v>154</v>
      </c>
      <c r="BM156" s="245" t="s">
        <v>268</v>
      </c>
    </row>
    <row r="157" s="2" customFormat="1" ht="24.15" customHeight="1">
      <c r="A157" s="39"/>
      <c r="B157" s="40"/>
      <c r="C157" s="234" t="s">
        <v>216</v>
      </c>
      <c r="D157" s="234" t="s">
        <v>149</v>
      </c>
      <c r="E157" s="235" t="s">
        <v>784</v>
      </c>
      <c r="F157" s="236" t="s">
        <v>785</v>
      </c>
      <c r="G157" s="237" t="s">
        <v>166</v>
      </c>
      <c r="H157" s="238">
        <v>2.085</v>
      </c>
      <c r="I157" s="239"/>
      <c r="J157" s="240">
        <f>ROUND(I157*H157,2)</f>
        <v>0</v>
      </c>
      <c r="K157" s="236" t="s">
        <v>153</v>
      </c>
      <c r="L157" s="45"/>
      <c r="M157" s="241" t="s">
        <v>1</v>
      </c>
      <c r="N157" s="242" t="s">
        <v>40</v>
      </c>
      <c r="O157" s="92"/>
      <c r="P157" s="243">
        <f>O157*H157</f>
        <v>0</v>
      </c>
      <c r="Q157" s="243">
        <v>0</v>
      </c>
      <c r="R157" s="243">
        <f>Q157*H157</f>
        <v>0</v>
      </c>
      <c r="S157" s="243">
        <v>0</v>
      </c>
      <c r="T157" s="244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5" t="s">
        <v>154</v>
      </c>
      <c r="AT157" s="245" t="s">
        <v>149</v>
      </c>
      <c r="AU157" s="245" t="s">
        <v>85</v>
      </c>
      <c r="AY157" s="18" t="s">
        <v>147</v>
      </c>
      <c r="BE157" s="246">
        <f>IF(N157="základní",J157,0)</f>
        <v>0</v>
      </c>
      <c r="BF157" s="246">
        <f>IF(N157="snížená",J157,0)</f>
        <v>0</v>
      </c>
      <c r="BG157" s="246">
        <f>IF(N157="zákl. přenesená",J157,0)</f>
        <v>0</v>
      </c>
      <c r="BH157" s="246">
        <f>IF(N157="sníž. přenesená",J157,0)</f>
        <v>0</v>
      </c>
      <c r="BI157" s="246">
        <f>IF(N157="nulová",J157,0)</f>
        <v>0</v>
      </c>
      <c r="BJ157" s="18" t="s">
        <v>83</v>
      </c>
      <c r="BK157" s="246">
        <f>ROUND(I157*H157,2)</f>
        <v>0</v>
      </c>
      <c r="BL157" s="18" t="s">
        <v>154</v>
      </c>
      <c r="BM157" s="245" t="s">
        <v>277</v>
      </c>
    </row>
    <row r="158" s="2" customFormat="1" ht="24.15" customHeight="1">
      <c r="A158" s="39"/>
      <c r="B158" s="40"/>
      <c r="C158" s="234" t="s">
        <v>221</v>
      </c>
      <c r="D158" s="234" t="s">
        <v>149</v>
      </c>
      <c r="E158" s="235" t="s">
        <v>786</v>
      </c>
      <c r="F158" s="236" t="s">
        <v>787</v>
      </c>
      <c r="G158" s="237" t="s">
        <v>166</v>
      </c>
      <c r="H158" s="238">
        <v>29.190000000000001</v>
      </c>
      <c r="I158" s="239"/>
      <c r="J158" s="240">
        <f>ROUND(I158*H158,2)</f>
        <v>0</v>
      </c>
      <c r="K158" s="236" t="s">
        <v>153</v>
      </c>
      <c r="L158" s="45"/>
      <c r="M158" s="241" t="s">
        <v>1</v>
      </c>
      <c r="N158" s="242" t="s">
        <v>40</v>
      </c>
      <c r="O158" s="92"/>
      <c r="P158" s="243">
        <f>O158*H158</f>
        <v>0</v>
      </c>
      <c r="Q158" s="243">
        <v>0</v>
      </c>
      <c r="R158" s="243">
        <f>Q158*H158</f>
        <v>0</v>
      </c>
      <c r="S158" s="243">
        <v>0</v>
      </c>
      <c r="T158" s="244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5" t="s">
        <v>154</v>
      </c>
      <c r="AT158" s="245" t="s">
        <v>149</v>
      </c>
      <c r="AU158" s="245" t="s">
        <v>85</v>
      </c>
      <c r="AY158" s="18" t="s">
        <v>147</v>
      </c>
      <c r="BE158" s="246">
        <f>IF(N158="základní",J158,0)</f>
        <v>0</v>
      </c>
      <c r="BF158" s="246">
        <f>IF(N158="snížená",J158,0)</f>
        <v>0</v>
      </c>
      <c r="BG158" s="246">
        <f>IF(N158="zákl. přenesená",J158,0)</f>
        <v>0</v>
      </c>
      <c r="BH158" s="246">
        <f>IF(N158="sníž. přenesená",J158,0)</f>
        <v>0</v>
      </c>
      <c r="BI158" s="246">
        <f>IF(N158="nulová",J158,0)</f>
        <v>0</v>
      </c>
      <c r="BJ158" s="18" t="s">
        <v>83</v>
      </c>
      <c r="BK158" s="246">
        <f>ROUND(I158*H158,2)</f>
        <v>0</v>
      </c>
      <c r="BL158" s="18" t="s">
        <v>154</v>
      </c>
      <c r="BM158" s="245" t="s">
        <v>286</v>
      </c>
    </row>
    <row r="159" s="13" customFormat="1">
      <c r="A159" s="13"/>
      <c r="B159" s="247"/>
      <c r="C159" s="248"/>
      <c r="D159" s="249" t="s">
        <v>156</v>
      </c>
      <c r="E159" s="250" t="s">
        <v>1</v>
      </c>
      <c r="F159" s="251" t="s">
        <v>788</v>
      </c>
      <c r="G159" s="248"/>
      <c r="H159" s="252">
        <v>29.190000000000001</v>
      </c>
      <c r="I159" s="253"/>
      <c r="J159" s="248"/>
      <c r="K159" s="248"/>
      <c r="L159" s="254"/>
      <c r="M159" s="255"/>
      <c r="N159" s="256"/>
      <c r="O159" s="256"/>
      <c r="P159" s="256"/>
      <c r="Q159" s="256"/>
      <c r="R159" s="256"/>
      <c r="S159" s="256"/>
      <c r="T159" s="25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8" t="s">
        <v>156</v>
      </c>
      <c r="AU159" s="258" t="s">
        <v>85</v>
      </c>
      <c r="AV159" s="13" t="s">
        <v>85</v>
      </c>
      <c r="AW159" s="13" t="s">
        <v>32</v>
      </c>
      <c r="AX159" s="13" t="s">
        <v>75</v>
      </c>
      <c r="AY159" s="258" t="s">
        <v>147</v>
      </c>
    </row>
    <row r="160" s="14" customFormat="1">
      <c r="A160" s="14"/>
      <c r="B160" s="259"/>
      <c r="C160" s="260"/>
      <c r="D160" s="249" t="s">
        <v>156</v>
      </c>
      <c r="E160" s="261" t="s">
        <v>1</v>
      </c>
      <c r="F160" s="262" t="s">
        <v>159</v>
      </c>
      <c r="G160" s="260"/>
      <c r="H160" s="263">
        <v>29.190000000000001</v>
      </c>
      <c r="I160" s="264"/>
      <c r="J160" s="260"/>
      <c r="K160" s="260"/>
      <c r="L160" s="265"/>
      <c r="M160" s="266"/>
      <c r="N160" s="267"/>
      <c r="O160" s="267"/>
      <c r="P160" s="267"/>
      <c r="Q160" s="267"/>
      <c r="R160" s="267"/>
      <c r="S160" s="267"/>
      <c r="T160" s="26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9" t="s">
        <v>156</v>
      </c>
      <c r="AU160" s="269" t="s">
        <v>85</v>
      </c>
      <c r="AV160" s="14" t="s">
        <v>154</v>
      </c>
      <c r="AW160" s="14" t="s">
        <v>32</v>
      </c>
      <c r="AX160" s="14" t="s">
        <v>83</v>
      </c>
      <c r="AY160" s="269" t="s">
        <v>147</v>
      </c>
    </row>
    <row r="161" s="2" customFormat="1" ht="24.15" customHeight="1">
      <c r="A161" s="39"/>
      <c r="B161" s="40"/>
      <c r="C161" s="234" t="s">
        <v>8</v>
      </c>
      <c r="D161" s="234" t="s">
        <v>149</v>
      </c>
      <c r="E161" s="235" t="s">
        <v>789</v>
      </c>
      <c r="F161" s="236" t="s">
        <v>790</v>
      </c>
      <c r="G161" s="237" t="s">
        <v>166</v>
      </c>
      <c r="H161" s="238">
        <v>2.085</v>
      </c>
      <c r="I161" s="239"/>
      <c r="J161" s="240">
        <f>ROUND(I161*H161,2)</f>
        <v>0</v>
      </c>
      <c r="K161" s="236" t="s">
        <v>153</v>
      </c>
      <c r="L161" s="45"/>
      <c r="M161" s="241" t="s">
        <v>1</v>
      </c>
      <c r="N161" s="242" t="s">
        <v>40</v>
      </c>
      <c r="O161" s="92"/>
      <c r="P161" s="243">
        <f>O161*H161</f>
        <v>0</v>
      </c>
      <c r="Q161" s="243">
        <v>0</v>
      </c>
      <c r="R161" s="243">
        <f>Q161*H161</f>
        <v>0</v>
      </c>
      <c r="S161" s="243">
        <v>0</v>
      </c>
      <c r="T161" s="244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5" t="s">
        <v>154</v>
      </c>
      <c r="AT161" s="245" t="s">
        <v>149</v>
      </c>
      <c r="AU161" s="245" t="s">
        <v>85</v>
      </c>
      <c r="AY161" s="18" t="s">
        <v>147</v>
      </c>
      <c r="BE161" s="246">
        <f>IF(N161="základní",J161,0)</f>
        <v>0</v>
      </c>
      <c r="BF161" s="246">
        <f>IF(N161="snížená",J161,0)</f>
        <v>0</v>
      </c>
      <c r="BG161" s="246">
        <f>IF(N161="zákl. přenesená",J161,0)</f>
        <v>0</v>
      </c>
      <c r="BH161" s="246">
        <f>IF(N161="sníž. přenesená",J161,0)</f>
        <v>0</v>
      </c>
      <c r="BI161" s="246">
        <f>IF(N161="nulová",J161,0)</f>
        <v>0</v>
      </c>
      <c r="BJ161" s="18" t="s">
        <v>83</v>
      </c>
      <c r="BK161" s="246">
        <f>ROUND(I161*H161,2)</f>
        <v>0</v>
      </c>
      <c r="BL161" s="18" t="s">
        <v>154</v>
      </c>
      <c r="BM161" s="245" t="s">
        <v>299</v>
      </c>
    </row>
    <row r="162" s="12" customFormat="1" ht="22.8" customHeight="1">
      <c r="A162" s="12"/>
      <c r="B162" s="218"/>
      <c r="C162" s="219"/>
      <c r="D162" s="220" t="s">
        <v>74</v>
      </c>
      <c r="E162" s="232" t="s">
        <v>498</v>
      </c>
      <c r="F162" s="232" t="s">
        <v>499</v>
      </c>
      <c r="G162" s="219"/>
      <c r="H162" s="219"/>
      <c r="I162" s="222"/>
      <c r="J162" s="233">
        <f>BK162</f>
        <v>0</v>
      </c>
      <c r="K162" s="219"/>
      <c r="L162" s="224"/>
      <c r="M162" s="225"/>
      <c r="N162" s="226"/>
      <c r="O162" s="226"/>
      <c r="P162" s="227">
        <f>P163</f>
        <v>0</v>
      </c>
      <c r="Q162" s="226"/>
      <c r="R162" s="227">
        <f>R163</f>
        <v>0</v>
      </c>
      <c r="S162" s="226"/>
      <c r="T162" s="228">
        <f>T163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9" t="s">
        <v>83</v>
      </c>
      <c r="AT162" s="230" t="s">
        <v>74</v>
      </c>
      <c r="AU162" s="230" t="s">
        <v>83</v>
      </c>
      <c r="AY162" s="229" t="s">
        <v>147</v>
      </c>
      <c r="BK162" s="231">
        <f>BK163</f>
        <v>0</v>
      </c>
    </row>
    <row r="163" s="2" customFormat="1" ht="14.4" customHeight="1">
      <c r="A163" s="39"/>
      <c r="B163" s="40"/>
      <c r="C163" s="234" t="s">
        <v>219</v>
      </c>
      <c r="D163" s="234" t="s">
        <v>149</v>
      </c>
      <c r="E163" s="235" t="s">
        <v>791</v>
      </c>
      <c r="F163" s="236" t="s">
        <v>792</v>
      </c>
      <c r="G163" s="237" t="s">
        <v>166</v>
      </c>
      <c r="H163" s="238">
        <v>5.0990000000000002</v>
      </c>
      <c r="I163" s="239"/>
      <c r="J163" s="240">
        <f>ROUND(I163*H163,2)</f>
        <v>0</v>
      </c>
      <c r="K163" s="236" t="s">
        <v>153</v>
      </c>
      <c r="L163" s="45"/>
      <c r="M163" s="241" t="s">
        <v>1</v>
      </c>
      <c r="N163" s="242" t="s">
        <v>40</v>
      </c>
      <c r="O163" s="92"/>
      <c r="P163" s="243">
        <f>O163*H163</f>
        <v>0</v>
      </c>
      <c r="Q163" s="243">
        <v>0</v>
      </c>
      <c r="R163" s="243">
        <f>Q163*H163</f>
        <v>0</v>
      </c>
      <c r="S163" s="243">
        <v>0</v>
      </c>
      <c r="T163" s="244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5" t="s">
        <v>154</v>
      </c>
      <c r="AT163" s="245" t="s">
        <v>149</v>
      </c>
      <c r="AU163" s="245" t="s">
        <v>85</v>
      </c>
      <c r="AY163" s="18" t="s">
        <v>147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18" t="s">
        <v>83</v>
      </c>
      <c r="BK163" s="246">
        <f>ROUND(I163*H163,2)</f>
        <v>0</v>
      </c>
      <c r="BL163" s="18" t="s">
        <v>154</v>
      </c>
      <c r="BM163" s="245" t="s">
        <v>314</v>
      </c>
    </row>
    <row r="164" s="12" customFormat="1" ht="25.92" customHeight="1">
      <c r="A164" s="12"/>
      <c r="B164" s="218"/>
      <c r="C164" s="219"/>
      <c r="D164" s="220" t="s">
        <v>74</v>
      </c>
      <c r="E164" s="221" t="s">
        <v>504</v>
      </c>
      <c r="F164" s="221" t="s">
        <v>505</v>
      </c>
      <c r="G164" s="219"/>
      <c r="H164" s="219"/>
      <c r="I164" s="222"/>
      <c r="J164" s="223">
        <f>BK164</f>
        <v>0</v>
      </c>
      <c r="K164" s="219"/>
      <c r="L164" s="224"/>
      <c r="M164" s="225"/>
      <c r="N164" s="226"/>
      <c r="O164" s="226"/>
      <c r="P164" s="227">
        <f>P165+P309+P310+P319+P328+P334</f>
        <v>0</v>
      </c>
      <c r="Q164" s="226"/>
      <c r="R164" s="227">
        <f>R165+R309+R310+R319+R328+R334</f>
        <v>0.69709200000000004</v>
      </c>
      <c r="S164" s="226"/>
      <c r="T164" s="228">
        <f>T165+T309+T310+T319+T328+T334</f>
        <v>0.21960000000000002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9" t="s">
        <v>85</v>
      </c>
      <c r="AT164" s="230" t="s">
        <v>74</v>
      </c>
      <c r="AU164" s="230" t="s">
        <v>75</v>
      </c>
      <c r="AY164" s="229" t="s">
        <v>147</v>
      </c>
      <c r="BK164" s="231">
        <f>BK165+BK309+BK310+BK319+BK328+BK334</f>
        <v>0</v>
      </c>
    </row>
    <row r="165" s="12" customFormat="1" ht="22.8" customHeight="1">
      <c r="A165" s="12"/>
      <c r="B165" s="218"/>
      <c r="C165" s="219"/>
      <c r="D165" s="220" t="s">
        <v>74</v>
      </c>
      <c r="E165" s="232" t="s">
        <v>793</v>
      </c>
      <c r="F165" s="232" t="s">
        <v>794</v>
      </c>
      <c r="G165" s="219"/>
      <c r="H165" s="219"/>
      <c r="I165" s="222"/>
      <c r="J165" s="233">
        <f>BK165</f>
        <v>0</v>
      </c>
      <c r="K165" s="219"/>
      <c r="L165" s="224"/>
      <c r="M165" s="225"/>
      <c r="N165" s="226"/>
      <c r="O165" s="226"/>
      <c r="P165" s="227">
        <f>SUM(P166:P308)</f>
        <v>0</v>
      </c>
      <c r="Q165" s="226"/>
      <c r="R165" s="227">
        <f>SUM(R166:R308)</f>
        <v>0.69709200000000004</v>
      </c>
      <c r="S165" s="226"/>
      <c r="T165" s="228">
        <f>SUM(T166:T308)</f>
        <v>0.21960000000000002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9" t="s">
        <v>85</v>
      </c>
      <c r="AT165" s="230" t="s">
        <v>74</v>
      </c>
      <c r="AU165" s="230" t="s">
        <v>83</v>
      </c>
      <c r="AY165" s="229" t="s">
        <v>147</v>
      </c>
      <c r="BK165" s="231">
        <f>SUM(BK166:BK308)</f>
        <v>0</v>
      </c>
    </row>
    <row r="166" s="2" customFormat="1" ht="24.15" customHeight="1">
      <c r="A166" s="39"/>
      <c r="B166" s="40"/>
      <c r="C166" s="234" t="s">
        <v>231</v>
      </c>
      <c r="D166" s="234" t="s">
        <v>149</v>
      </c>
      <c r="E166" s="235" t="s">
        <v>795</v>
      </c>
      <c r="F166" s="236" t="s">
        <v>796</v>
      </c>
      <c r="G166" s="237" t="s">
        <v>385</v>
      </c>
      <c r="H166" s="238">
        <v>145</v>
      </c>
      <c r="I166" s="239"/>
      <c r="J166" s="240">
        <f>ROUND(I166*H166,2)</f>
        <v>0</v>
      </c>
      <c r="K166" s="236" t="s">
        <v>153</v>
      </c>
      <c r="L166" s="45"/>
      <c r="M166" s="241" t="s">
        <v>1</v>
      </c>
      <c r="N166" s="242" t="s">
        <v>40</v>
      </c>
      <c r="O166" s="92"/>
      <c r="P166" s="243">
        <f>O166*H166</f>
        <v>0</v>
      </c>
      <c r="Q166" s="243">
        <v>0</v>
      </c>
      <c r="R166" s="243">
        <f>Q166*H166</f>
        <v>0</v>
      </c>
      <c r="S166" s="243">
        <v>0</v>
      </c>
      <c r="T166" s="244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5" t="s">
        <v>219</v>
      </c>
      <c r="AT166" s="245" t="s">
        <v>149</v>
      </c>
      <c r="AU166" s="245" t="s">
        <v>85</v>
      </c>
      <c r="AY166" s="18" t="s">
        <v>147</v>
      </c>
      <c r="BE166" s="246">
        <f>IF(N166="základní",J166,0)</f>
        <v>0</v>
      </c>
      <c r="BF166" s="246">
        <f>IF(N166="snížená",J166,0)</f>
        <v>0</v>
      </c>
      <c r="BG166" s="246">
        <f>IF(N166="zákl. přenesená",J166,0)</f>
        <v>0</v>
      </c>
      <c r="BH166" s="246">
        <f>IF(N166="sníž. přenesená",J166,0)</f>
        <v>0</v>
      </c>
      <c r="BI166" s="246">
        <f>IF(N166="nulová",J166,0)</f>
        <v>0</v>
      </c>
      <c r="BJ166" s="18" t="s">
        <v>83</v>
      </c>
      <c r="BK166" s="246">
        <f>ROUND(I166*H166,2)</f>
        <v>0</v>
      </c>
      <c r="BL166" s="18" t="s">
        <v>219</v>
      </c>
      <c r="BM166" s="245" t="s">
        <v>326</v>
      </c>
    </row>
    <row r="167" s="2" customFormat="1" ht="14.4" customHeight="1">
      <c r="A167" s="39"/>
      <c r="B167" s="40"/>
      <c r="C167" s="270" t="s">
        <v>237</v>
      </c>
      <c r="D167" s="270" t="s">
        <v>262</v>
      </c>
      <c r="E167" s="271" t="s">
        <v>797</v>
      </c>
      <c r="F167" s="272" t="s">
        <v>798</v>
      </c>
      <c r="G167" s="273" t="s">
        <v>385</v>
      </c>
      <c r="H167" s="274">
        <v>52.5</v>
      </c>
      <c r="I167" s="275"/>
      <c r="J167" s="276">
        <f>ROUND(I167*H167,2)</f>
        <v>0</v>
      </c>
      <c r="K167" s="272" t="s">
        <v>153</v>
      </c>
      <c r="L167" s="277"/>
      <c r="M167" s="278" t="s">
        <v>1</v>
      </c>
      <c r="N167" s="279" t="s">
        <v>40</v>
      </c>
      <c r="O167" s="92"/>
      <c r="P167" s="243">
        <f>O167*H167</f>
        <v>0</v>
      </c>
      <c r="Q167" s="243">
        <v>0.00012999999999999999</v>
      </c>
      <c r="R167" s="243">
        <f>Q167*H167</f>
        <v>0.0068249999999999995</v>
      </c>
      <c r="S167" s="243">
        <v>0</v>
      </c>
      <c r="T167" s="244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5" t="s">
        <v>314</v>
      </c>
      <c r="AT167" s="245" t="s">
        <v>262</v>
      </c>
      <c r="AU167" s="245" t="s">
        <v>85</v>
      </c>
      <c r="AY167" s="18" t="s">
        <v>147</v>
      </c>
      <c r="BE167" s="246">
        <f>IF(N167="základní",J167,0)</f>
        <v>0</v>
      </c>
      <c r="BF167" s="246">
        <f>IF(N167="snížená",J167,0)</f>
        <v>0</v>
      </c>
      <c r="BG167" s="246">
        <f>IF(N167="zákl. přenesená",J167,0)</f>
        <v>0</v>
      </c>
      <c r="BH167" s="246">
        <f>IF(N167="sníž. přenesená",J167,0)</f>
        <v>0</v>
      </c>
      <c r="BI167" s="246">
        <f>IF(N167="nulová",J167,0)</f>
        <v>0</v>
      </c>
      <c r="BJ167" s="18" t="s">
        <v>83</v>
      </c>
      <c r="BK167" s="246">
        <f>ROUND(I167*H167,2)</f>
        <v>0</v>
      </c>
      <c r="BL167" s="18" t="s">
        <v>219</v>
      </c>
      <c r="BM167" s="245" t="s">
        <v>336</v>
      </c>
    </row>
    <row r="168" s="13" customFormat="1">
      <c r="A168" s="13"/>
      <c r="B168" s="247"/>
      <c r="C168" s="248"/>
      <c r="D168" s="249" t="s">
        <v>156</v>
      </c>
      <c r="E168" s="250" t="s">
        <v>1</v>
      </c>
      <c r="F168" s="251" t="s">
        <v>799</v>
      </c>
      <c r="G168" s="248"/>
      <c r="H168" s="252">
        <v>52.5</v>
      </c>
      <c r="I168" s="253"/>
      <c r="J168" s="248"/>
      <c r="K168" s="248"/>
      <c r="L168" s="254"/>
      <c r="M168" s="255"/>
      <c r="N168" s="256"/>
      <c r="O168" s="256"/>
      <c r="P168" s="256"/>
      <c r="Q168" s="256"/>
      <c r="R168" s="256"/>
      <c r="S168" s="256"/>
      <c r="T168" s="25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8" t="s">
        <v>156</v>
      </c>
      <c r="AU168" s="258" t="s">
        <v>85</v>
      </c>
      <c r="AV168" s="13" t="s">
        <v>85</v>
      </c>
      <c r="AW168" s="13" t="s">
        <v>32</v>
      </c>
      <c r="AX168" s="13" t="s">
        <v>75</v>
      </c>
      <c r="AY168" s="258" t="s">
        <v>147</v>
      </c>
    </row>
    <row r="169" s="14" customFormat="1">
      <c r="A169" s="14"/>
      <c r="B169" s="259"/>
      <c r="C169" s="260"/>
      <c r="D169" s="249" t="s">
        <v>156</v>
      </c>
      <c r="E169" s="261" t="s">
        <v>1</v>
      </c>
      <c r="F169" s="262" t="s">
        <v>159</v>
      </c>
      <c r="G169" s="260"/>
      <c r="H169" s="263">
        <v>52.5</v>
      </c>
      <c r="I169" s="264"/>
      <c r="J169" s="260"/>
      <c r="K169" s="260"/>
      <c r="L169" s="265"/>
      <c r="M169" s="266"/>
      <c r="N169" s="267"/>
      <c r="O169" s="267"/>
      <c r="P169" s="267"/>
      <c r="Q169" s="267"/>
      <c r="R169" s="267"/>
      <c r="S169" s="267"/>
      <c r="T169" s="26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9" t="s">
        <v>156</v>
      </c>
      <c r="AU169" s="269" t="s">
        <v>85</v>
      </c>
      <c r="AV169" s="14" t="s">
        <v>154</v>
      </c>
      <c r="AW169" s="14" t="s">
        <v>32</v>
      </c>
      <c r="AX169" s="14" t="s">
        <v>83</v>
      </c>
      <c r="AY169" s="269" t="s">
        <v>147</v>
      </c>
    </row>
    <row r="170" s="2" customFormat="1" ht="14.4" customHeight="1">
      <c r="A170" s="39"/>
      <c r="B170" s="40"/>
      <c r="C170" s="270" t="s">
        <v>241</v>
      </c>
      <c r="D170" s="270" t="s">
        <v>262</v>
      </c>
      <c r="E170" s="271" t="s">
        <v>800</v>
      </c>
      <c r="F170" s="272" t="s">
        <v>801</v>
      </c>
      <c r="G170" s="273" t="s">
        <v>385</v>
      </c>
      <c r="H170" s="274">
        <v>52.5</v>
      </c>
      <c r="I170" s="275"/>
      <c r="J170" s="276">
        <f>ROUND(I170*H170,2)</f>
        <v>0</v>
      </c>
      <c r="K170" s="272" t="s">
        <v>153</v>
      </c>
      <c r="L170" s="277"/>
      <c r="M170" s="278" t="s">
        <v>1</v>
      </c>
      <c r="N170" s="279" t="s">
        <v>40</v>
      </c>
      <c r="O170" s="92"/>
      <c r="P170" s="243">
        <f>O170*H170</f>
        <v>0</v>
      </c>
      <c r="Q170" s="243">
        <v>0.00038999999999999999</v>
      </c>
      <c r="R170" s="243">
        <f>Q170*H170</f>
        <v>0.020475</v>
      </c>
      <c r="S170" s="243">
        <v>0</v>
      </c>
      <c r="T170" s="244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5" t="s">
        <v>314</v>
      </c>
      <c r="AT170" s="245" t="s">
        <v>262</v>
      </c>
      <c r="AU170" s="245" t="s">
        <v>85</v>
      </c>
      <c r="AY170" s="18" t="s">
        <v>147</v>
      </c>
      <c r="BE170" s="246">
        <f>IF(N170="základní",J170,0)</f>
        <v>0</v>
      </c>
      <c r="BF170" s="246">
        <f>IF(N170="snížená",J170,0)</f>
        <v>0</v>
      </c>
      <c r="BG170" s="246">
        <f>IF(N170="zákl. přenesená",J170,0)</f>
        <v>0</v>
      </c>
      <c r="BH170" s="246">
        <f>IF(N170="sníž. přenesená",J170,0)</f>
        <v>0</v>
      </c>
      <c r="BI170" s="246">
        <f>IF(N170="nulová",J170,0)</f>
        <v>0</v>
      </c>
      <c r="BJ170" s="18" t="s">
        <v>83</v>
      </c>
      <c r="BK170" s="246">
        <f>ROUND(I170*H170,2)</f>
        <v>0</v>
      </c>
      <c r="BL170" s="18" t="s">
        <v>219</v>
      </c>
      <c r="BM170" s="245" t="s">
        <v>345</v>
      </c>
    </row>
    <row r="171" s="13" customFormat="1">
      <c r="A171" s="13"/>
      <c r="B171" s="247"/>
      <c r="C171" s="248"/>
      <c r="D171" s="249" t="s">
        <v>156</v>
      </c>
      <c r="E171" s="250" t="s">
        <v>1</v>
      </c>
      <c r="F171" s="251" t="s">
        <v>799</v>
      </c>
      <c r="G171" s="248"/>
      <c r="H171" s="252">
        <v>52.5</v>
      </c>
      <c r="I171" s="253"/>
      <c r="J171" s="248"/>
      <c r="K171" s="248"/>
      <c r="L171" s="254"/>
      <c r="M171" s="255"/>
      <c r="N171" s="256"/>
      <c r="O171" s="256"/>
      <c r="P171" s="256"/>
      <c r="Q171" s="256"/>
      <c r="R171" s="256"/>
      <c r="S171" s="256"/>
      <c r="T171" s="25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8" t="s">
        <v>156</v>
      </c>
      <c r="AU171" s="258" t="s">
        <v>85</v>
      </c>
      <c r="AV171" s="13" t="s">
        <v>85</v>
      </c>
      <c r="AW171" s="13" t="s">
        <v>32</v>
      </c>
      <c r="AX171" s="13" t="s">
        <v>75</v>
      </c>
      <c r="AY171" s="258" t="s">
        <v>147</v>
      </c>
    </row>
    <row r="172" s="14" customFormat="1">
      <c r="A172" s="14"/>
      <c r="B172" s="259"/>
      <c r="C172" s="260"/>
      <c r="D172" s="249" t="s">
        <v>156</v>
      </c>
      <c r="E172" s="261" t="s">
        <v>1</v>
      </c>
      <c r="F172" s="262" t="s">
        <v>159</v>
      </c>
      <c r="G172" s="260"/>
      <c r="H172" s="263">
        <v>52.5</v>
      </c>
      <c r="I172" s="264"/>
      <c r="J172" s="260"/>
      <c r="K172" s="260"/>
      <c r="L172" s="265"/>
      <c r="M172" s="266"/>
      <c r="N172" s="267"/>
      <c r="O172" s="267"/>
      <c r="P172" s="267"/>
      <c r="Q172" s="267"/>
      <c r="R172" s="267"/>
      <c r="S172" s="267"/>
      <c r="T172" s="26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9" t="s">
        <v>156</v>
      </c>
      <c r="AU172" s="269" t="s">
        <v>85</v>
      </c>
      <c r="AV172" s="14" t="s">
        <v>154</v>
      </c>
      <c r="AW172" s="14" t="s">
        <v>32</v>
      </c>
      <c r="AX172" s="14" t="s">
        <v>83</v>
      </c>
      <c r="AY172" s="269" t="s">
        <v>147</v>
      </c>
    </row>
    <row r="173" s="2" customFormat="1" ht="14.4" customHeight="1">
      <c r="A173" s="39"/>
      <c r="B173" s="40"/>
      <c r="C173" s="270" t="s">
        <v>245</v>
      </c>
      <c r="D173" s="270" t="s">
        <v>262</v>
      </c>
      <c r="E173" s="271" t="s">
        <v>802</v>
      </c>
      <c r="F173" s="272" t="s">
        <v>803</v>
      </c>
      <c r="G173" s="273" t="s">
        <v>385</v>
      </c>
      <c r="H173" s="274">
        <v>47.25</v>
      </c>
      <c r="I173" s="275"/>
      <c r="J173" s="276">
        <f>ROUND(I173*H173,2)</f>
        <v>0</v>
      </c>
      <c r="K173" s="272" t="s">
        <v>153</v>
      </c>
      <c r="L173" s="277"/>
      <c r="M173" s="278" t="s">
        <v>1</v>
      </c>
      <c r="N173" s="279" t="s">
        <v>40</v>
      </c>
      <c r="O173" s="92"/>
      <c r="P173" s="243">
        <f>O173*H173</f>
        <v>0</v>
      </c>
      <c r="Q173" s="243">
        <v>0.00010000000000000001</v>
      </c>
      <c r="R173" s="243">
        <f>Q173*H173</f>
        <v>0.004725</v>
      </c>
      <c r="S173" s="243">
        <v>0</v>
      </c>
      <c r="T173" s="244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5" t="s">
        <v>314</v>
      </c>
      <c r="AT173" s="245" t="s">
        <v>262</v>
      </c>
      <c r="AU173" s="245" t="s">
        <v>85</v>
      </c>
      <c r="AY173" s="18" t="s">
        <v>147</v>
      </c>
      <c r="BE173" s="246">
        <f>IF(N173="základní",J173,0)</f>
        <v>0</v>
      </c>
      <c r="BF173" s="246">
        <f>IF(N173="snížená",J173,0)</f>
        <v>0</v>
      </c>
      <c r="BG173" s="246">
        <f>IF(N173="zákl. přenesená",J173,0)</f>
        <v>0</v>
      </c>
      <c r="BH173" s="246">
        <f>IF(N173="sníž. přenesená",J173,0)</f>
        <v>0</v>
      </c>
      <c r="BI173" s="246">
        <f>IF(N173="nulová",J173,0)</f>
        <v>0</v>
      </c>
      <c r="BJ173" s="18" t="s">
        <v>83</v>
      </c>
      <c r="BK173" s="246">
        <f>ROUND(I173*H173,2)</f>
        <v>0</v>
      </c>
      <c r="BL173" s="18" t="s">
        <v>219</v>
      </c>
      <c r="BM173" s="245" t="s">
        <v>296</v>
      </c>
    </row>
    <row r="174" s="13" customFormat="1">
      <c r="A174" s="13"/>
      <c r="B174" s="247"/>
      <c r="C174" s="248"/>
      <c r="D174" s="249" t="s">
        <v>156</v>
      </c>
      <c r="E174" s="250" t="s">
        <v>1</v>
      </c>
      <c r="F174" s="251" t="s">
        <v>804</v>
      </c>
      <c r="G174" s="248"/>
      <c r="H174" s="252">
        <v>47.25</v>
      </c>
      <c r="I174" s="253"/>
      <c r="J174" s="248"/>
      <c r="K174" s="248"/>
      <c r="L174" s="254"/>
      <c r="M174" s="255"/>
      <c r="N174" s="256"/>
      <c r="O174" s="256"/>
      <c r="P174" s="256"/>
      <c r="Q174" s="256"/>
      <c r="R174" s="256"/>
      <c r="S174" s="256"/>
      <c r="T174" s="25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8" t="s">
        <v>156</v>
      </c>
      <c r="AU174" s="258" t="s">
        <v>85</v>
      </c>
      <c r="AV174" s="13" t="s">
        <v>85</v>
      </c>
      <c r="AW174" s="13" t="s">
        <v>32</v>
      </c>
      <c r="AX174" s="13" t="s">
        <v>75</v>
      </c>
      <c r="AY174" s="258" t="s">
        <v>147</v>
      </c>
    </row>
    <row r="175" s="14" customFormat="1">
      <c r="A175" s="14"/>
      <c r="B175" s="259"/>
      <c r="C175" s="260"/>
      <c r="D175" s="249" t="s">
        <v>156</v>
      </c>
      <c r="E175" s="261" t="s">
        <v>1</v>
      </c>
      <c r="F175" s="262" t="s">
        <v>159</v>
      </c>
      <c r="G175" s="260"/>
      <c r="H175" s="263">
        <v>47.25</v>
      </c>
      <c r="I175" s="264"/>
      <c r="J175" s="260"/>
      <c r="K175" s="260"/>
      <c r="L175" s="265"/>
      <c r="M175" s="266"/>
      <c r="N175" s="267"/>
      <c r="O175" s="267"/>
      <c r="P175" s="267"/>
      <c r="Q175" s="267"/>
      <c r="R175" s="267"/>
      <c r="S175" s="267"/>
      <c r="T175" s="26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9" t="s">
        <v>156</v>
      </c>
      <c r="AU175" s="269" t="s">
        <v>85</v>
      </c>
      <c r="AV175" s="14" t="s">
        <v>154</v>
      </c>
      <c r="AW175" s="14" t="s">
        <v>32</v>
      </c>
      <c r="AX175" s="14" t="s">
        <v>83</v>
      </c>
      <c r="AY175" s="269" t="s">
        <v>147</v>
      </c>
    </row>
    <row r="176" s="2" customFormat="1" ht="14.4" customHeight="1">
      <c r="A176" s="39"/>
      <c r="B176" s="40"/>
      <c r="C176" s="234" t="s">
        <v>7</v>
      </c>
      <c r="D176" s="234" t="s">
        <v>149</v>
      </c>
      <c r="E176" s="235" t="s">
        <v>805</v>
      </c>
      <c r="F176" s="236" t="s">
        <v>806</v>
      </c>
      <c r="G176" s="237" t="s">
        <v>189</v>
      </c>
      <c r="H176" s="238">
        <v>9</v>
      </c>
      <c r="I176" s="239"/>
      <c r="J176" s="240">
        <f>ROUND(I176*H176,2)</f>
        <v>0</v>
      </c>
      <c r="K176" s="236" t="s">
        <v>153</v>
      </c>
      <c r="L176" s="45"/>
      <c r="M176" s="241" t="s">
        <v>1</v>
      </c>
      <c r="N176" s="242" t="s">
        <v>40</v>
      </c>
      <c r="O176" s="92"/>
      <c r="P176" s="243">
        <f>O176*H176</f>
        <v>0</v>
      </c>
      <c r="Q176" s="243">
        <v>0</v>
      </c>
      <c r="R176" s="243">
        <f>Q176*H176</f>
        <v>0</v>
      </c>
      <c r="S176" s="243">
        <v>0</v>
      </c>
      <c r="T176" s="244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5" t="s">
        <v>219</v>
      </c>
      <c r="AT176" s="245" t="s">
        <v>149</v>
      </c>
      <c r="AU176" s="245" t="s">
        <v>85</v>
      </c>
      <c r="AY176" s="18" t="s">
        <v>147</v>
      </c>
      <c r="BE176" s="246">
        <f>IF(N176="základní",J176,0)</f>
        <v>0</v>
      </c>
      <c r="BF176" s="246">
        <f>IF(N176="snížená",J176,0)</f>
        <v>0</v>
      </c>
      <c r="BG176" s="246">
        <f>IF(N176="zákl. přenesená",J176,0)</f>
        <v>0</v>
      </c>
      <c r="BH176" s="246">
        <f>IF(N176="sníž. přenesená",J176,0)</f>
        <v>0</v>
      </c>
      <c r="BI176" s="246">
        <f>IF(N176="nulová",J176,0)</f>
        <v>0</v>
      </c>
      <c r="BJ176" s="18" t="s">
        <v>83</v>
      </c>
      <c r="BK176" s="246">
        <f>ROUND(I176*H176,2)</f>
        <v>0</v>
      </c>
      <c r="BL176" s="18" t="s">
        <v>219</v>
      </c>
      <c r="BM176" s="245" t="s">
        <v>377</v>
      </c>
    </row>
    <row r="177" s="2" customFormat="1" ht="14.4" customHeight="1">
      <c r="A177" s="39"/>
      <c r="B177" s="40"/>
      <c r="C177" s="270" t="s">
        <v>256</v>
      </c>
      <c r="D177" s="270" t="s">
        <v>262</v>
      </c>
      <c r="E177" s="271" t="s">
        <v>807</v>
      </c>
      <c r="F177" s="272" t="s">
        <v>808</v>
      </c>
      <c r="G177" s="273" t="s">
        <v>809</v>
      </c>
      <c r="H177" s="274">
        <v>4</v>
      </c>
      <c r="I177" s="275"/>
      <c r="J177" s="276">
        <f>ROUND(I177*H177,2)</f>
        <v>0</v>
      </c>
      <c r="K177" s="272" t="s">
        <v>1</v>
      </c>
      <c r="L177" s="277"/>
      <c r="M177" s="278" t="s">
        <v>1</v>
      </c>
      <c r="N177" s="279" t="s">
        <v>40</v>
      </c>
      <c r="O177" s="92"/>
      <c r="P177" s="243">
        <f>O177*H177</f>
        <v>0</v>
      </c>
      <c r="Q177" s="243">
        <v>0</v>
      </c>
      <c r="R177" s="243">
        <f>Q177*H177</f>
        <v>0</v>
      </c>
      <c r="S177" s="243">
        <v>0</v>
      </c>
      <c r="T177" s="244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5" t="s">
        <v>314</v>
      </c>
      <c r="AT177" s="245" t="s">
        <v>262</v>
      </c>
      <c r="AU177" s="245" t="s">
        <v>85</v>
      </c>
      <c r="AY177" s="18" t="s">
        <v>147</v>
      </c>
      <c r="BE177" s="246">
        <f>IF(N177="základní",J177,0)</f>
        <v>0</v>
      </c>
      <c r="BF177" s="246">
        <f>IF(N177="snížená",J177,0)</f>
        <v>0</v>
      </c>
      <c r="BG177" s="246">
        <f>IF(N177="zákl. přenesená",J177,0)</f>
        <v>0</v>
      </c>
      <c r="BH177" s="246">
        <f>IF(N177="sníž. přenesená",J177,0)</f>
        <v>0</v>
      </c>
      <c r="BI177" s="246">
        <f>IF(N177="nulová",J177,0)</f>
        <v>0</v>
      </c>
      <c r="BJ177" s="18" t="s">
        <v>83</v>
      </c>
      <c r="BK177" s="246">
        <f>ROUND(I177*H177,2)</f>
        <v>0</v>
      </c>
      <c r="BL177" s="18" t="s">
        <v>219</v>
      </c>
      <c r="BM177" s="245" t="s">
        <v>387</v>
      </c>
    </row>
    <row r="178" s="2" customFormat="1" ht="14.4" customHeight="1">
      <c r="A178" s="39"/>
      <c r="B178" s="40"/>
      <c r="C178" s="270" t="s">
        <v>261</v>
      </c>
      <c r="D178" s="270" t="s">
        <v>262</v>
      </c>
      <c r="E178" s="271" t="s">
        <v>810</v>
      </c>
      <c r="F178" s="272" t="s">
        <v>811</v>
      </c>
      <c r="G178" s="273" t="s">
        <v>809</v>
      </c>
      <c r="H178" s="274">
        <v>5</v>
      </c>
      <c r="I178" s="275"/>
      <c r="J178" s="276">
        <f>ROUND(I178*H178,2)</f>
        <v>0</v>
      </c>
      <c r="K178" s="272" t="s">
        <v>1</v>
      </c>
      <c r="L178" s="277"/>
      <c r="M178" s="278" t="s">
        <v>1</v>
      </c>
      <c r="N178" s="279" t="s">
        <v>40</v>
      </c>
      <c r="O178" s="92"/>
      <c r="P178" s="243">
        <f>O178*H178</f>
        <v>0</v>
      </c>
      <c r="Q178" s="243">
        <v>0</v>
      </c>
      <c r="R178" s="243">
        <f>Q178*H178</f>
        <v>0</v>
      </c>
      <c r="S178" s="243">
        <v>0</v>
      </c>
      <c r="T178" s="244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5" t="s">
        <v>314</v>
      </c>
      <c r="AT178" s="245" t="s">
        <v>262</v>
      </c>
      <c r="AU178" s="245" t="s">
        <v>85</v>
      </c>
      <c r="AY178" s="18" t="s">
        <v>147</v>
      </c>
      <c r="BE178" s="246">
        <f>IF(N178="základní",J178,0)</f>
        <v>0</v>
      </c>
      <c r="BF178" s="246">
        <f>IF(N178="snížená",J178,0)</f>
        <v>0</v>
      </c>
      <c r="BG178" s="246">
        <f>IF(N178="zákl. přenesená",J178,0)</f>
        <v>0</v>
      </c>
      <c r="BH178" s="246">
        <f>IF(N178="sníž. přenesená",J178,0)</f>
        <v>0</v>
      </c>
      <c r="BI178" s="246">
        <f>IF(N178="nulová",J178,0)</f>
        <v>0</v>
      </c>
      <c r="BJ178" s="18" t="s">
        <v>83</v>
      </c>
      <c r="BK178" s="246">
        <f>ROUND(I178*H178,2)</f>
        <v>0</v>
      </c>
      <c r="BL178" s="18" t="s">
        <v>219</v>
      </c>
      <c r="BM178" s="245" t="s">
        <v>396</v>
      </c>
    </row>
    <row r="179" s="2" customFormat="1" ht="24.15" customHeight="1">
      <c r="A179" s="39"/>
      <c r="B179" s="40"/>
      <c r="C179" s="234" t="s">
        <v>268</v>
      </c>
      <c r="D179" s="234" t="s">
        <v>149</v>
      </c>
      <c r="E179" s="235" t="s">
        <v>812</v>
      </c>
      <c r="F179" s="236" t="s">
        <v>813</v>
      </c>
      <c r="G179" s="237" t="s">
        <v>814</v>
      </c>
      <c r="H179" s="238">
        <v>73</v>
      </c>
      <c r="I179" s="239"/>
      <c r="J179" s="240">
        <f>ROUND(I179*H179,2)</f>
        <v>0</v>
      </c>
      <c r="K179" s="236" t="s">
        <v>1</v>
      </c>
      <c r="L179" s="45"/>
      <c r="M179" s="241" t="s">
        <v>1</v>
      </c>
      <c r="N179" s="242" t="s">
        <v>40</v>
      </c>
      <c r="O179" s="92"/>
      <c r="P179" s="243">
        <f>O179*H179</f>
        <v>0</v>
      </c>
      <c r="Q179" s="243">
        <v>0</v>
      </c>
      <c r="R179" s="243">
        <f>Q179*H179</f>
        <v>0</v>
      </c>
      <c r="S179" s="243">
        <v>0</v>
      </c>
      <c r="T179" s="244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5" t="s">
        <v>219</v>
      </c>
      <c r="AT179" s="245" t="s">
        <v>149</v>
      </c>
      <c r="AU179" s="245" t="s">
        <v>85</v>
      </c>
      <c r="AY179" s="18" t="s">
        <v>147</v>
      </c>
      <c r="BE179" s="246">
        <f>IF(N179="základní",J179,0)</f>
        <v>0</v>
      </c>
      <c r="BF179" s="246">
        <f>IF(N179="snížená",J179,0)</f>
        <v>0</v>
      </c>
      <c r="BG179" s="246">
        <f>IF(N179="zákl. přenesená",J179,0)</f>
        <v>0</v>
      </c>
      <c r="BH179" s="246">
        <f>IF(N179="sníž. přenesená",J179,0)</f>
        <v>0</v>
      </c>
      <c r="BI179" s="246">
        <f>IF(N179="nulová",J179,0)</f>
        <v>0</v>
      </c>
      <c r="BJ179" s="18" t="s">
        <v>83</v>
      </c>
      <c r="BK179" s="246">
        <f>ROUND(I179*H179,2)</f>
        <v>0</v>
      </c>
      <c r="BL179" s="18" t="s">
        <v>219</v>
      </c>
      <c r="BM179" s="245" t="s">
        <v>406</v>
      </c>
    </row>
    <row r="180" s="2" customFormat="1" ht="14.4" customHeight="1">
      <c r="A180" s="39"/>
      <c r="B180" s="40"/>
      <c r="C180" s="270" t="s">
        <v>273</v>
      </c>
      <c r="D180" s="270" t="s">
        <v>262</v>
      </c>
      <c r="E180" s="271" t="s">
        <v>815</v>
      </c>
      <c r="F180" s="272" t="s">
        <v>816</v>
      </c>
      <c r="G180" s="273" t="s">
        <v>814</v>
      </c>
      <c r="H180" s="274">
        <v>73</v>
      </c>
      <c r="I180" s="275"/>
      <c r="J180" s="276">
        <f>ROUND(I180*H180,2)</f>
        <v>0</v>
      </c>
      <c r="K180" s="272" t="s">
        <v>1</v>
      </c>
      <c r="L180" s="277"/>
      <c r="M180" s="278" t="s">
        <v>1</v>
      </c>
      <c r="N180" s="279" t="s">
        <v>40</v>
      </c>
      <c r="O180" s="92"/>
      <c r="P180" s="243">
        <f>O180*H180</f>
        <v>0</v>
      </c>
      <c r="Q180" s="243">
        <v>0</v>
      </c>
      <c r="R180" s="243">
        <f>Q180*H180</f>
        <v>0</v>
      </c>
      <c r="S180" s="243">
        <v>0</v>
      </c>
      <c r="T180" s="244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5" t="s">
        <v>314</v>
      </c>
      <c r="AT180" s="245" t="s">
        <v>262</v>
      </c>
      <c r="AU180" s="245" t="s">
        <v>85</v>
      </c>
      <c r="AY180" s="18" t="s">
        <v>147</v>
      </c>
      <c r="BE180" s="246">
        <f>IF(N180="základní",J180,0)</f>
        <v>0</v>
      </c>
      <c r="BF180" s="246">
        <f>IF(N180="snížená",J180,0)</f>
        <v>0</v>
      </c>
      <c r="BG180" s="246">
        <f>IF(N180="zákl. přenesená",J180,0)</f>
        <v>0</v>
      </c>
      <c r="BH180" s="246">
        <f>IF(N180="sníž. přenesená",J180,0)</f>
        <v>0</v>
      </c>
      <c r="BI180" s="246">
        <f>IF(N180="nulová",J180,0)</f>
        <v>0</v>
      </c>
      <c r="BJ180" s="18" t="s">
        <v>83</v>
      </c>
      <c r="BK180" s="246">
        <f>ROUND(I180*H180,2)</f>
        <v>0</v>
      </c>
      <c r="BL180" s="18" t="s">
        <v>219</v>
      </c>
      <c r="BM180" s="245" t="s">
        <v>434</v>
      </c>
    </row>
    <row r="181" s="2" customFormat="1" ht="24.15" customHeight="1">
      <c r="A181" s="39"/>
      <c r="B181" s="40"/>
      <c r="C181" s="234" t="s">
        <v>277</v>
      </c>
      <c r="D181" s="234" t="s">
        <v>149</v>
      </c>
      <c r="E181" s="235" t="s">
        <v>817</v>
      </c>
      <c r="F181" s="236" t="s">
        <v>818</v>
      </c>
      <c r="G181" s="237" t="s">
        <v>814</v>
      </c>
      <c r="H181" s="238">
        <v>48</v>
      </c>
      <c r="I181" s="239"/>
      <c r="J181" s="240">
        <f>ROUND(I181*H181,2)</f>
        <v>0</v>
      </c>
      <c r="K181" s="236" t="s">
        <v>1</v>
      </c>
      <c r="L181" s="45"/>
      <c r="M181" s="241" t="s">
        <v>1</v>
      </c>
      <c r="N181" s="242" t="s">
        <v>40</v>
      </c>
      <c r="O181" s="92"/>
      <c r="P181" s="243">
        <f>O181*H181</f>
        <v>0</v>
      </c>
      <c r="Q181" s="243">
        <v>0</v>
      </c>
      <c r="R181" s="243">
        <f>Q181*H181</f>
        <v>0</v>
      </c>
      <c r="S181" s="243">
        <v>0</v>
      </c>
      <c r="T181" s="244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5" t="s">
        <v>219</v>
      </c>
      <c r="AT181" s="245" t="s">
        <v>149</v>
      </c>
      <c r="AU181" s="245" t="s">
        <v>85</v>
      </c>
      <c r="AY181" s="18" t="s">
        <v>147</v>
      </c>
      <c r="BE181" s="246">
        <f>IF(N181="základní",J181,0)</f>
        <v>0</v>
      </c>
      <c r="BF181" s="246">
        <f>IF(N181="snížená",J181,0)</f>
        <v>0</v>
      </c>
      <c r="BG181" s="246">
        <f>IF(N181="zákl. přenesená",J181,0)</f>
        <v>0</v>
      </c>
      <c r="BH181" s="246">
        <f>IF(N181="sníž. přenesená",J181,0)</f>
        <v>0</v>
      </c>
      <c r="BI181" s="246">
        <f>IF(N181="nulová",J181,0)</f>
        <v>0</v>
      </c>
      <c r="BJ181" s="18" t="s">
        <v>83</v>
      </c>
      <c r="BK181" s="246">
        <f>ROUND(I181*H181,2)</f>
        <v>0</v>
      </c>
      <c r="BL181" s="18" t="s">
        <v>219</v>
      </c>
      <c r="BM181" s="245" t="s">
        <v>442</v>
      </c>
    </row>
    <row r="182" s="2" customFormat="1" ht="14.4" customHeight="1">
      <c r="A182" s="39"/>
      <c r="B182" s="40"/>
      <c r="C182" s="270" t="s">
        <v>282</v>
      </c>
      <c r="D182" s="270" t="s">
        <v>262</v>
      </c>
      <c r="E182" s="271" t="s">
        <v>819</v>
      </c>
      <c r="F182" s="272" t="s">
        <v>820</v>
      </c>
      <c r="G182" s="273" t="s">
        <v>814</v>
      </c>
      <c r="H182" s="274">
        <v>48</v>
      </c>
      <c r="I182" s="275"/>
      <c r="J182" s="276">
        <f>ROUND(I182*H182,2)</f>
        <v>0</v>
      </c>
      <c r="K182" s="272" t="s">
        <v>1</v>
      </c>
      <c r="L182" s="277"/>
      <c r="M182" s="278" t="s">
        <v>1</v>
      </c>
      <c r="N182" s="279" t="s">
        <v>40</v>
      </c>
      <c r="O182" s="92"/>
      <c r="P182" s="243">
        <f>O182*H182</f>
        <v>0</v>
      </c>
      <c r="Q182" s="243">
        <v>0</v>
      </c>
      <c r="R182" s="243">
        <f>Q182*H182</f>
        <v>0</v>
      </c>
      <c r="S182" s="243">
        <v>0</v>
      </c>
      <c r="T182" s="244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5" t="s">
        <v>314</v>
      </c>
      <c r="AT182" s="245" t="s">
        <v>262</v>
      </c>
      <c r="AU182" s="245" t="s">
        <v>85</v>
      </c>
      <c r="AY182" s="18" t="s">
        <v>147</v>
      </c>
      <c r="BE182" s="246">
        <f>IF(N182="základní",J182,0)</f>
        <v>0</v>
      </c>
      <c r="BF182" s="246">
        <f>IF(N182="snížená",J182,0)</f>
        <v>0</v>
      </c>
      <c r="BG182" s="246">
        <f>IF(N182="zákl. přenesená",J182,0)</f>
        <v>0</v>
      </c>
      <c r="BH182" s="246">
        <f>IF(N182="sníž. přenesená",J182,0)</f>
        <v>0</v>
      </c>
      <c r="BI182" s="246">
        <f>IF(N182="nulová",J182,0)</f>
        <v>0</v>
      </c>
      <c r="BJ182" s="18" t="s">
        <v>83</v>
      </c>
      <c r="BK182" s="246">
        <f>ROUND(I182*H182,2)</f>
        <v>0</v>
      </c>
      <c r="BL182" s="18" t="s">
        <v>219</v>
      </c>
      <c r="BM182" s="245" t="s">
        <v>451</v>
      </c>
    </row>
    <row r="183" s="2" customFormat="1" ht="14.4" customHeight="1">
      <c r="A183" s="39"/>
      <c r="B183" s="40"/>
      <c r="C183" s="234" t="s">
        <v>286</v>
      </c>
      <c r="D183" s="234" t="s">
        <v>149</v>
      </c>
      <c r="E183" s="235" t="s">
        <v>821</v>
      </c>
      <c r="F183" s="236" t="s">
        <v>822</v>
      </c>
      <c r="G183" s="237" t="s">
        <v>189</v>
      </c>
      <c r="H183" s="238">
        <v>106</v>
      </c>
      <c r="I183" s="239"/>
      <c r="J183" s="240">
        <f>ROUND(I183*H183,2)</f>
        <v>0</v>
      </c>
      <c r="K183" s="236" t="s">
        <v>153</v>
      </c>
      <c r="L183" s="45"/>
      <c r="M183" s="241" t="s">
        <v>1</v>
      </c>
      <c r="N183" s="242" t="s">
        <v>40</v>
      </c>
      <c r="O183" s="92"/>
      <c r="P183" s="243">
        <f>O183*H183</f>
        <v>0</v>
      </c>
      <c r="Q183" s="243">
        <v>0</v>
      </c>
      <c r="R183" s="243">
        <f>Q183*H183</f>
        <v>0</v>
      </c>
      <c r="S183" s="243">
        <v>0</v>
      </c>
      <c r="T183" s="244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5" t="s">
        <v>219</v>
      </c>
      <c r="AT183" s="245" t="s">
        <v>149</v>
      </c>
      <c r="AU183" s="245" t="s">
        <v>85</v>
      </c>
      <c r="AY183" s="18" t="s">
        <v>147</v>
      </c>
      <c r="BE183" s="246">
        <f>IF(N183="základní",J183,0)</f>
        <v>0</v>
      </c>
      <c r="BF183" s="246">
        <f>IF(N183="snížená",J183,0)</f>
        <v>0</v>
      </c>
      <c r="BG183" s="246">
        <f>IF(N183="zákl. přenesená",J183,0)</f>
        <v>0</v>
      </c>
      <c r="BH183" s="246">
        <f>IF(N183="sníž. přenesená",J183,0)</f>
        <v>0</v>
      </c>
      <c r="BI183" s="246">
        <f>IF(N183="nulová",J183,0)</f>
        <v>0</v>
      </c>
      <c r="BJ183" s="18" t="s">
        <v>83</v>
      </c>
      <c r="BK183" s="246">
        <f>ROUND(I183*H183,2)</f>
        <v>0</v>
      </c>
      <c r="BL183" s="18" t="s">
        <v>219</v>
      </c>
      <c r="BM183" s="245" t="s">
        <v>459</v>
      </c>
    </row>
    <row r="184" s="2" customFormat="1" ht="14.4" customHeight="1">
      <c r="A184" s="39"/>
      <c r="B184" s="40"/>
      <c r="C184" s="270" t="s">
        <v>290</v>
      </c>
      <c r="D184" s="270" t="s">
        <v>262</v>
      </c>
      <c r="E184" s="271" t="s">
        <v>823</v>
      </c>
      <c r="F184" s="272" t="s">
        <v>824</v>
      </c>
      <c r="G184" s="273" t="s">
        <v>809</v>
      </c>
      <c r="H184" s="274">
        <v>23</v>
      </c>
      <c r="I184" s="275"/>
      <c r="J184" s="276">
        <f>ROUND(I184*H184,2)</f>
        <v>0</v>
      </c>
      <c r="K184" s="272" t="s">
        <v>1</v>
      </c>
      <c r="L184" s="277"/>
      <c r="M184" s="278" t="s">
        <v>1</v>
      </c>
      <c r="N184" s="279" t="s">
        <v>40</v>
      </c>
      <c r="O184" s="92"/>
      <c r="P184" s="243">
        <f>O184*H184</f>
        <v>0</v>
      </c>
      <c r="Q184" s="243">
        <v>0</v>
      </c>
      <c r="R184" s="243">
        <f>Q184*H184</f>
        <v>0</v>
      </c>
      <c r="S184" s="243">
        <v>0</v>
      </c>
      <c r="T184" s="244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5" t="s">
        <v>314</v>
      </c>
      <c r="AT184" s="245" t="s">
        <v>262</v>
      </c>
      <c r="AU184" s="245" t="s">
        <v>85</v>
      </c>
      <c r="AY184" s="18" t="s">
        <v>147</v>
      </c>
      <c r="BE184" s="246">
        <f>IF(N184="základní",J184,0)</f>
        <v>0</v>
      </c>
      <c r="BF184" s="246">
        <f>IF(N184="snížená",J184,0)</f>
        <v>0</v>
      </c>
      <c r="BG184" s="246">
        <f>IF(N184="zákl. přenesená",J184,0)</f>
        <v>0</v>
      </c>
      <c r="BH184" s="246">
        <f>IF(N184="sníž. přenesená",J184,0)</f>
        <v>0</v>
      </c>
      <c r="BI184" s="246">
        <f>IF(N184="nulová",J184,0)</f>
        <v>0</v>
      </c>
      <c r="BJ184" s="18" t="s">
        <v>83</v>
      </c>
      <c r="BK184" s="246">
        <f>ROUND(I184*H184,2)</f>
        <v>0</v>
      </c>
      <c r="BL184" s="18" t="s">
        <v>219</v>
      </c>
      <c r="BM184" s="245" t="s">
        <v>468</v>
      </c>
    </row>
    <row r="185" s="2" customFormat="1" ht="14.4" customHeight="1">
      <c r="A185" s="39"/>
      <c r="B185" s="40"/>
      <c r="C185" s="270" t="s">
        <v>299</v>
      </c>
      <c r="D185" s="270" t="s">
        <v>262</v>
      </c>
      <c r="E185" s="271" t="s">
        <v>825</v>
      </c>
      <c r="F185" s="272" t="s">
        <v>826</v>
      </c>
      <c r="G185" s="273" t="s">
        <v>809</v>
      </c>
      <c r="H185" s="274">
        <v>49</v>
      </c>
      <c r="I185" s="275"/>
      <c r="J185" s="276">
        <f>ROUND(I185*H185,2)</f>
        <v>0</v>
      </c>
      <c r="K185" s="272" t="s">
        <v>1</v>
      </c>
      <c r="L185" s="277"/>
      <c r="M185" s="278" t="s">
        <v>1</v>
      </c>
      <c r="N185" s="279" t="s">
        <v>40</v>
      </c>
      <c r="O185" s="92"/>
      <c r="P185" s="243">
        <f>O185*H185</f>
        <v>0</v>
      </c>
      <c r="Q185" s="243">
        <v>0</v>
      </c>
      <c r="R185" s="243">
        <f>Q185*H185</f>
        <v>0</v>
      </c>
      <c r="S185" s="243">
        <v>0</v>
      </c>
      <c r="T185" s="244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5" t="s">
        <v>314</v>
      </c>
      <c r="AT185" s="245" t="s">
        <v>262</v>
      </c>
      <c r="AU185" s="245" t="s">
        <v>85</v>
      </c>
      <c r="AY185" s="18" t="s">
        <v>147</v>
      </c>
      <c r="BE185" s="246">
        <f>IF(N185="základní",J185,0)</f>
        <v>0</v>
      </c>
      <c r="BF185" s="246">
        <f>IF(N185="snížená",J185,0)</f>
        <v>0</v>
      </c>
      <c r="BG185" s="246">
        <f>IF(N185="zákl. přenesená",J185,0)</f>
        <v>0</v>
      </c>
      <c r="BH185" s="246">
        <f>IF(N185="sníž. přenesená",J185,0)</f>
        <v>0</v>
      </c>
      <c r="BI185" s="246">
        <f>IF(N185="nulová",J185,0)</f>
        <v>0</v>
      </c>
      <c r="BJ185" s="18" t="s">
        <v>83</v>
      </c>
      <c r="BK185" s="246">
        <f>ROUND(I185*H185,2)</f>
        <v>0</v>
      </c>
      <c r="BL185" s="18" t="s">
        <v>219</v>
      </c>
      <c r="BM185" s="245" t="s">
        <v>320</v>
      </c>
    </row>
    <row r="186" s="2" customFormat="1" ht="14.4" customHeight="1">
      <c r="A186" s="39"/>
      <c r="B186" s="40"/>
      <c r="C186" s="270" t="s">
        <v>304</v>
      </c>
      <c r="D186" s="270" t="s">
        <v>262</v>
      </c>
      <c r="E186" s="271" t="s">
        <v>827</v>
      </c>
      <c r="F186" s="272" t="s">
        <v>828</v>
      </c>
      <c r="G186" s="273" t="s">
        <v>809</v>
      </c>
      <c r="H186" s="274">
        <v>61</v>
      </c>
      <c r="I186" s="275"/>
      <c r="J186" s="276">
        <f>ROUND(I186*H186,2)</f>
        <v>0</v>
      </c>
      <c r="K186" s="272" t="s">
        <v>1</v>
      </c>
      <c r="L186" s="277"/>
      <c r="M186" s="278" t="s">
        <v>1</v>
      </c>
      <c r="N186" s="279" t="s">
        <v>40</v>
      </c>
      <c r="O186" s="92"/>
      <c r="P186" s="243">
        <f>O186*H186</f>
        <v>0</v>
      </c>
      <c r="Q186" s="243">
        <v>0</v>
      </c>
      <c r="R186" s="243">
        <f>Q186*H186</f>
        <v>0</v>
      </c>
      <c r="S186" s="243">
        <v>0</v>
      </c>
      <c r="T186" s="244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5" t="s">
        <v>314</v>
      </c>
      <c r="AT186" s="245" t="s">
        <v>262</v>
      </c>
      <c r="AU186" s="245" t="s">
        <v>85</v>
      </c>
      <c r="AY186" s="18" t="s">
        <v>147</v>
      </c>
      <c r="BE186" s="246">
        <f>IF(N186="základní",J186,0)</f>
        <v>0</v>
      </c>
      <c r="BF186" s="246">
        <f>IF(N186="snížená",J186,0)</f>
        <v>0</v>
      </c>
      <c r="BG186" s="246">
        <f>IF(N186="zákl. přenesená",J186,0)</f>
        <v>0</v>
      </c>
      <c r="BH186" s="246">
        <f>IF(N186="sníž. přenesená",J186,0)</f>
        <v>0</v>
      </c>
      <c r="BI186" s="246">
        <f>IF(N186="nulová",J186,0)</f>
        <v>0</v>
      </c>
      <c r="BJ186" s="18" t="s">
        <v>83</v>
      </c>
      <c r="BK186" s="246">
        <f>ROUND(I186*H186,2)</f>
        <v>0</v>
      </c>
      <c r="BL186" s="18" t="s">
        <v>219</v>
      </c>
      <c r="BM186" s="245" t="s">
        <v>484</v>
      </c>
    </row>
    <row r="187" s="2" customFormat="1" ht="14.4" customHeight="1">
      <c r="A187" s="39"/>
      <c r="B187" s="40"/>
      <c r="C187" s="270" t="s">
        <v>314</v>
      </c>
      <c r="D187" s="270" t="s">
        <v>262</v>
      </c>
      <c r="E187" s="271" t="s">
        <v>829</v>
      </c>
      <c r="F187" s="272" t="s">
        <v>830</v>
      </c>
      <c r="G187" s="273" t="s">
        <v>809</v>
      </c>
      <c r="H187" s="274">
        <v>34</v>
      </c>
      <c r="I187" s="275"/>
      <c r="J187" s="276">
        <f>ROUND(I187*H187,2)</f>
        <v>0</v>
      </c>
      <c r="K187" s="272" t="s">
        <v>1</v>
      </c>
      <c r="L187" s="277"/>
      <c r="M187" s="278" t="s">
        <v>1</v>
      </c>
      <c r="N187" s="279" t="s">
        <v>40</v>
      </c>
      <c r="O187" s="92"/>
      <c r="P187" s="243">
        <f>O187*H187</f>
        <v>0</v>
      </c>
      <c r="Q187" s="243">
        <v>0</v>
      </c>
      <c r="R187" s="243">
        <f>Q187*H187</f>
        <v>0</v>
      </c>
      <c r="S187" s="243">
        <v>0</v>
      </c>
      <c r="T187" s="244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5" t="s">
        <v>314</v>
      </c>
      <c r="AT187" s="245" t="s">
        <v>262</v>
      </c>
      <c r="AU187" s="245" t="s">
        <v>85</v>
      </c>
      <c r="AY187" s="18" t="s">
        <v>147</v>
      </c>
      <c r="BE187" s="246">
        <f>IF(N187="základní",J187,0)</f>
        <v>0</v>
      </c>
      <c r="BF187" s="246">
        <f>IF(N187="snížená",J187,0)</f>
        <v>0</v>
      </c>
      <c r="BG187" s="246">
        <f>IF(N187="zákl. přenesená",J187,0)</f>
        <v>0</v>
      </c>
      <c r="BH187" s="246">
        <f>IF(N187="sníž. přenesená",J187,0)</f>
        <v>0</v>
      </c>
      <c r="BI187" s="246">
        <f>IF(N187="nulová",J187,0)</f>
        <v>0</v>
      </c>
      <c r="BJ187" s="18" t="s">
        <v>83</v>
      </c>
      <c r="BK187" s="246">
        <f>ROUND(I187*H187,2)</f>
        <v>0</v>
      </c>
      <c r="BL187" s="18" t="s">
        <v>219</v>
      </c>
      <c r="BM187" s="245" t="s">
        <v>494</v>
      </c>
    </row>
    <row r="188" s="2" customFormat="1" ht="24.15" customHeight="1">
      <c r="A188" s="39"/>
      <c r="B188" s="40"/>
      <c r="C188" s="234" t="s">
        <v>321</v>
      </c>
      <c r="D188" s="234" t="s">
        <v>149</v>
      </c>
      <c r="E188" s="235" t="s">
        <v>831</v>
      </c>
      <c r="F188" s="236" t="s">
        <v>832</v>
      </c>
      <c r="G188" s="237" t="s">
        <v>385</v>
      </c>
      <c r="H188" s="238">
        <v>26</v>
      </c>
      <c r="I188" s="239"/>
      <c r="J188" s="240">
        <f>ROUND(I188*H188,2)</f>
        <v>0</v>
      </c>
      <c r="K188" s="236" t="s">
        <v>153</v>
      </c>
      <c r="L188" s="45"/>
      <c r="M188" s="241" t="s">
        <v>1</v>
      </c>
      <c r="N188" s="242" t="s">
        <v>40</v>
      </c>
      <c r="O188" s="92"/>
      <c r="P188" s="243">
        <f>O188*H188</f>
        <v>0</v>
      </c>
      <c r="Q188" s="243">
        <v>0</v>
      </c>
      <c r="R188" s="243">
        <f>Q188*H188</f>
        <v>0</v>
      </c>
      <c r="S188" s="243">
        <v>0</v>
      </c>
      <c r="T188" s="244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5" t="s">
        <v>219</v>
      </c>
      <c r="AT188" s="245" t="s">
        <v>149</v>
      </c>
      <c r="AU188" s="245" t="s">
        <v>85</v>
      </c>
      <c r="AY188" s="18" t="s">
        <v>147</v>
      </c>
      <c r="BE188" s="246">
        <f>IF(N188="základní",J188,0)</f>
        <v>0</v>
      </c>
      <c r="BF188" s="246">
        <f>IF(N188="snížená",J188,0)</f>
        <v>0</v>
      </c>
      <c r="BG188" s="246">
        <f>IF(N188="zákl. přenesená",J188,0)</f>
        <v>0</v>
      </c>
      <c r="BH188" s="246">
        <f>IF(N188="sníž. přenesená",J188,0)</f>
        <v>0</v>
      </c>
      <c r="BI188" s="246">
        <f>IF(N188="nulová",J188,0)</f>
        <v>0</v>
      </c>
      <c r="BJ188" s="18" t="s">
        <v>83</v>
      </c>
      <c r="BK188" s="246">
        <f>ROUND(I188*H188,2)</f>
        <v>0</v>
      </c>
      <c r="BL188" s="18" t="s">
        <v>219</v>
      </c>
      <c r="BM188" s="245" t="s">
        <v>508</v>
      </c>
    </row>
    <row r="189" s="2" customFormat="1" ht="24.15" customHeight="1">
      <c r="A189" s="39"/>
      <c r="B189" s="40"/>
      <c r="C189" s="270" t="s">
        <v>326</v>
      </c>
      <c r="D189" s="270" t="s">
        <v>262</v>
      </c>
      <c r="E189" s="271" t="s">
        <v>833</v>
      </c>
      <c r="F189" s="272" t="s">
        <v>834</v>
      </c>
      <c r="G189" s="273" t="s">
        <v>385</v>
      </c>
      <c r="H189" s="274">
        <v>28.600000000000001</v>
      </c>
      <c r="I189" s="275"/>
      <c r="J189" s="276">
        <f>ROUND(I189*H189,2)</f>
        <v>0</v>
      </c>
      <c r="K189" s="272" t="s">
        <v>153</v>
      </c>
      <c r="L189" s="277"/>
      <c r="M189" s="278" t="s">
        <v>1</v>
      </c>
      <c r="N189" s="279" t="s">
        <v>40</v>
      </c>
      <c r="O189" s="92"/>
      <c r="P189" s="243">
        <f>O189*H189</f>
        <v>0</v>
      </c>
      <c r="Q189" s="243">
        <v>3.0000000000000001E-05</v>
      </c>
      <c r="R189" s="243">
        <f>Q189*H189</f>
        <v>0.00085800000000000004</v>
      </c>
      <c r="S189" s="243">
        <v>0</v>
      </c>
      <c r="T189" s="244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5" t="s">
        <v>314</v>
      </c>
      <c r="AT189" s="245" t="s">
        <v>262</v>
      </c>
      <c r="AU189" s="245" t="s">
        <v>85</v>
      </c>
      <c r="AY189" s="18" t="s">
        <v>147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18" t="s">
        <v>83</v>
      </c>
      <c r="BK189" s="246">
        <f>ROUND(I189*H189,2)</f>
        <v>0</v>
      </c>
      <c r="BL189" s="18" t="s">
        <v>219</v>
      </c>
      <c r="BM189" s="245" t="s">
        <v>519</v>
      </c>
    </row>
    <row r="190" s="13" customFormat="1">
      <c r="A190" s="13"/>
      <c r="B190" s="247"/>
      <c r="C190" s="248"/>
      <c r="D190" s="249" t="s">
        <v>156</v>
      </c>
      <c r="E190" s="250" t="s">
        <v>1</v>
      </c>
      <c r="F190" s="251" t="s">
        <v>835</v>
      </c>
      <c r="G190" s="248"/>
      <c r="H190" s="252">
        <v>28.600000000000001</v>
      </c>
      <c r="I190" s="253"/>
      <c r="J190" s="248"/>
      <c r="K190" s="248"/>
      <c r="L190" s="254"/>
      <c r="M190" s="255"/>
      <c r="N190" s="256"/>
      <c r="O190" s="256"/>
      <c r="P190" s="256"/>
      <c r="Q190" s="256"/>
      <c r="R190" s="256"/>
      <c r="S190" s="256"/>
      <c r="T190" s="25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8" t="s">
        <v>156</v>
      </c>
      <c r="AU190" s="258" t="s">
        <v>85</v>
      </c>
      <c r="AV190" s="13" t="s">
        <v>85</v>
      </c>
      <c r="AW190" s="13" t="s">
        <v>32</v>
      </c>
      <c r="AX190" s="13" t="s">
        <v>75</v>
      </c>
      <c r="AY190" s="258" t="s">
        <v>147</v>
      </c>
    </row>
    <row r="191" s="14" customFormat="1">
      <c r="A191" s="14"/>
      <c r="B191" s="259"/>
      <c r="C191" s="260"/>
      <c r="D191" s="249" t="s">
        <v>156</v>
      </c>
      <c r="E191" s="261" t="s">
        <v>1</v>
      </c>
      <c r="F191" s="262" t="s">
        <v>159</v>
      </c>
      <c r="G191" s="260"/>
      <c r="H191" s="263">
        <v>28.600000000000001</v>
      </c>
      <c r="I191" s="264"/>
      <c r="J191" s="260"/>
      <c r="K191" s="260"/>
      <c r="L191" s="265"/>
      <c r="M191" s="266"/>
      <c r="N191" s="267"/>
      <c r="O191" s="267"/>
      <c r="P191" s="267"/>
      <c r="Q191" s="267"/>
      <c r="R191" s="267"/>
      <c r="S191" s="267"/>
      <c r="T191" s="26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9" t="s">
        <v>156</v>
      </c>
      <c r="AU191" s="269" t="s">
        <v>85</v>
      </c>
      <c r="AV191" s="14" t="s">
        <v>154</v>
      </c>
      <c r="AW191" s="14" t="s">
        <v>32</v>
      </c>
      <c r="AX191" s="14" t="s">
        <v>83</v>
      </c>
      <c r="AY191" s="269" t="s">
        <v>147</v>
      </c>
    </row>
    <row r="192" s="2" customFormat="1" ht="24.15" customHeight="1">
      <c r="A192" s="39"/>
      <c r="B192" s="40"/>
      <c r="C192" s="234" t="s">
        <v>331</v>
      </c>
      <c r="D192" s="234" t="s">
        <v>149</v>
      </c>
      <c r="E192" s="235" t="s">
        <v>836</v>
      </c>
      <c r="F192" s="236" t="s">
        <v>837</v>
      </c>
      <c r="G192" s="237" t="s">
        <v>385</v>
      </c>
      <c r="H192" s="238">
        <v>76</v>
      </c>
      <c r="I192" s="239"/>
      <c r="J192" s="240">
        <f>ROUND(I192*H192,2)</f>
        <v>0</v>
      </c>
      <c r="K192" s="236" t="s">
        <v>153</v>
      </c>
      <c r="L192" s="45"/>
      <c r="M192" s="241" t="s">
        <v>1</v>
      </c>
      <c r="N192" s="242" t="s">
        <v>40</v>
      </c>
      <c r="O192" s="92"/>
      <c r="P192" s="243">
        <f>O192*H192</f>
        <v>0</v>
      </c>
      <c r="Q192" s="243">
        <v>0</v>
      </c>
      <c r="R192" s="243">
        <f>Q192*H192</f>
        <v>0</v>
      </c>
      <c r="S192" s="243">
        <v>0</v>
      </c>
      <c r="T192" s="244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5" t="s">
        <v>219</v>
      </c>
      <c r="AT192" s="245" t="s">
        <v>149</v>
      </c>
      <c r="AU192" s="245" t="s">
        <v>85</v>
      </c>
      <c r="AY192" s="18" t="s">
        <v>147</v>
      </c>
      <c r="BE192" s="246">
        <f>IF(N192="základní",J192,0)</f>
        <v>0</v>
      </c>
      <c r="BF192" s="246">
        <f>IF(N192="snížená",J192,0)</f>
        <v>0</v>
      </c>
      <c r="BG192" s="246">
        <f>IF(N192="zákl. přenesená",J192,0)</f>
        <v>0</v>
      </c>
      <c r="BH192" s="246">
        <f>IF(N192="sníž. přenesená",J192,0)</f>
        <v>0</v>
      </c>
      <c r="BI192" s="246">
        <f>IF(N192="nulová",J192,0)</f>
        <v>0</v>
      </c>
      <c r="BJ192" s="18" t="s">
        <v>83</v>
      </c>
      <c r="BK192" s="246">
        <f>ROUND(I192*H192,2)</f>
        <v>0</v>
      </c>
      <c r="BL192" s="18" t="s">
        <v>219</v>
      </c>
      <c r="BM192" s="245" t="s">
        <v>532</v>
      </c>
    </row>
    <row r="193" s="2" customFormat="1" ht="24.15" customHeight="1">
      <c r="A193" s="39"/>
      <c r="B193" s="40"/>
      <c r="C193" s="270" t="s">
        <v>336</v>
      </c>
      <c r="D193" s="270" t="s">
        <v>262</v>
      </c>
      <c r="E193" s="271" t="s">
        <v>838</v>
      </c>
      <c r="F193" s="272" t="s">
        <v>839</v>
      </c>
      <c r="G193" s="273" t="s">
        <v>385</v>
      </c>
      <c r="H193" s="274">
        <v>83.599999999999994</v>
      </c>
      <c r="I193" s="275"/>
      <c r="J193" s="276">
        <f>ROUND(I193*H193,2)</f>
        <v>0</v>
      </c>
      <c r="K193" s="272" t="s">
        <v>153</v>
      </c>
      <c r="L193" s="277"/>
      <c r="M193" s="278" t="s">
        <v>1</v>
      </c>
      <c r="N193" s="279" t="s">
        <v>40</v>
      </c>
      <c r="O193" s="92"/>
      <c r="P193" s="243">
        <f>O193*H193</f>
        <v>0</v>
      </c>
      <c r="Q193" s="243">
        <v>0.00034000000000000002</v>
      </c>
      <c r="R193" s="243">
        <f>Q193*H193</f>
        <v>0.028424000000000001</v>
      </c>
      <c r="S193" s="243">
        <v>0</v>
      </c>
      <c r="T193" s="244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5" t="s">
        <v>314</v>
      </c>
      <c r="AT193" s="245" t="s">
        <v>262</v>
      </c>
      <c r="AU193" s="245" t="s">
        <v>85</v>
      </c>
      <c r="AY193" s="18" t="s">
        <v>147</v>
      </c>
      <c r="BE193" s="246">
        <f>IF(N193="základní",J193,0)</f>
        <v>0</v>
      </c>
      <c r="BF193" s="246">
        <f>IF(N193="snížená",J193,0)</f>
        <v>0</v>
      </c>
      <c r="BG193" s="246">
        <f>IF(N193="zákl. přenesená",J193,0)</f>
        <v>0</v>
      </c>
      <c r="BH193" s="246">
        <f>IF(N193="sníž. přenesená",J193,0)</f>
        <v>0</v>
      </c>
      <c r="BI193" s="246">
        <f>IF(N193="nulová",J193,0)</f>
        <v>0</v>
      </c>
      <c r="BJ193" s="18" t="s">
        <v>83</v>
      </c>
      <c r="BK193" s="246">
        <f>ROUND(I193*H193,2)</f>
        <v>0</v>
      </c>
      <c r="BL193" s="18" t="s">
        <v>219</v>
      </c>
      <c r="BM193" s="245" t="s">
        <v>541</v>
      </c>
    </row>
    <row r="194" s="13" customFormat="1">
      <c r="A194" s="13"/>
      <c r="B194" s="247"/>
      <c r="C194" s="248"/>
      <c r="D194" s="249" t="s">
        <v>156</v>
      </c>
      <c r="E194" s="250" t="s">
        <v>1</v>
      </c>
      <c r="F194" s="251" t="s">
        <v>840</v>
      </c>
      <c r="G194" s="248"/>
      <c r="H194" s="252">
        <v>83.599999999999994</v>
      </c>
      <c r="I194" s="253"/>
      <c r="J194" s="248"/>
      <c r="K194" s="248"/>
      <c r="L194" s="254"/>
      <c r="M194" s="255"/>
      <c r="N194" s="256"/>
      <c r="O194" s="256"/>
      <c r="P194" s="256"/>
      <c r="Q194" s="256"/>
      <c r="R194" s="256"/>
      <c r="S194" s="256"/>
      <c r="T194" s="25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8" t="s">
        <v>156</v>
      </c>
      <c r="AU194" s="258" t="s">
        <v>85</v>
      </c>
      <c r="AV194" s="13" t="s">
        <v>85</v>
      </c>
      <c r="AW194" s="13" t="s">
        <v>32</v>
      </c>
      <c r="AX194" s="13" t="s">
        <v>75</v>
      </c>
      <c r="AY194" s="258" t="s">
        <v>147</v>
      </c>
    </row>
    <row r="195" s="14" customFormat="1">
      <c r="A195" s="14"/>
      <c r="B195" s="259"/>
      <c r="C195" s="260"/>
      <c r="D195" s="249" t="s">
        <v>156</v>
      </c>
      <c r="E195" s="261" t="s">
        <v>1</v>
      </c>
      <c r="F195" s="262" t="s">
        <v>159</v>
      </c>
      <c r="G195" s="260"/>
      <c r="H195" s="263">
        <v>83.599999999999994</v>
      </c>
      <c r="I195" s="264"/>
      <c r="J195" s="260"/>
      <c r="K195" s="260"/>
      <c r="L195" s="265"/>
      <c r="M195" s="266"/>
      <c r="N195" s="267"/>
      <c r="O195" s="267"/>
      <c r="P195" s="267"/>
      <c r="Q195" s="267"/>
      <c r="R195" s="267"/>
      <c r="S195" s="267"/>
      <c r="T195" s="26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9" t="s">
        <v>156</v>
      </c>
      <c r="AU195" s="269" t="s">
        <v>85</v>
      </c>
      <c r="AV195" s="14" t="s">
        <v>154</v>
      </c>
      <c r="AW195" s="14" t="s">
        <v>32</v>
      </c>
      <c r="AX195" s="14" t="s">
        <v>83</v>
      </c>
      <c r="AY195" s="269" t="s">
        <v>147</v>
      </c>
    </row>
    <row r="196" s="2" customFormat="1" ht="24.15" customHeight="1">
      <c r="A196" s="39"/>
      <c r="B196" s="40"/>
      <c r="C196" s="234" t="s">
        <v>340</v>
      </c>
      <c r="D196" s="234" t="s">
        <v>149</v>
      </c>
      <c r="E196" s="235" t="s">
        <v>841</v>
      </c>
      <c r="F196" s="236" t="s">
        <v>842</v>
      </c>
      <c r="G196" s="237" t="s">
        <v>385</v>
      </c>
      <c r="H196" s="238">
        <v>914</v>
      </c>
      <c r="I196" s="239"/>
      <c r="J196" s="240">
        <f>ROUND(I196*H196,2)</f>
        <v>0</v>
      </c>
      <c r="K196" s="236" t="s">
        <v>153</v>
      </c>
      <c r="L196" s="45"/>
      <c r="M196" s="241" t="s">
        <v>1</v>
      </c>
      <c r="N196" s="242" t="s">
        <v>40</v>
      </c>
      <c r="O196" s="92"/>
      <c r="P196" s="243">
        <f>O196*H196</f>
        <v>0</v>
      </c>
      <c r="Q196" s="243">
        <v>0</v>
      </c>
      <c r="R196" s="243">
        <f>Q196*H196</f>
        <v>0</v>
      </c>
      <c r="S196" s="243">
        <v>0</v>
      </c>
      <c r="T196" s="244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5" t="s">
        <v>219</v>
      </c>
      <c r="AT196" s="245" t="s">
        <v>149</v>
      </c>
      <c r="AU196" s="245" t="s">
        <v>85</v>
      </c>
      <c r="AY196" s="18" t="s">
        <v>147</v>
      </c>
      <c r="BE196" s="246">
        <f>IF(N196="základní",J196,0)</f>
        <v>0</v>
      </c>
      <c r="BF196" s="246">
        <f>IF(N196="snížená",J196,0)</f>
        <v>0</v>
      </c>
      <c r="BG196" s="246">
        <f>IF(N196="zákl. přenesená",J196,0)</f>
        <v>0</v>
      </c>
      <c r="BH196" s="246">
        <f>IF(N196="sníž. přenesená",J196,0)</f>
        <v>0</v>
      </c>
      <c r="BI196" s="246">
        <f>IF(N196="nulová",J196,0)</f>
        <v>0</v>
      </c>
      <c r="BJ196" s="18" t="s">
        <v>83</v>
      </c>
      <c r="BK196" s="246">
        <f>ROUND(I196*H196,2)</f>
        <v>0</v>
      </c>
      <c r="BL196" s="18" t="s">
        <v>219</v>
      </c>
      <c r="BM196" s="245" t="s">
        <v>550</v>
      </c>
    </row>
    <row r="197" s="2" customFormat="1" ht="24.15" customHeight="1">
      <c r="A197" s="39"/>
      <c r="B197" s="40"/>
      <c r="C197" s="270" t="s">
        <v>345</v>
      </c>
      <c r="D197" s="270" t="s">
        <v>262</v>
      </c>
      <c r="E197" s="271" t="s">
        <v>843</v>
      </c>
      <c r="F197" s="272" t="s">
        <v>844</v>
      </c>
      <c r="G197" s="273" t="s">
        <v>385</v>
      </c>
      <c r="H197" s="274">
        <v>1005.4</v>
      </c>
      <c r="I197" s="275"/>
      <c r="J197" s="276">
        <f>ROUND(I197*H197,2)</f>
        <v>0</v>
      </c>
      <c r="K197" s="272" t="s">
        <v>153</v>
      </c>
      <c r="L197" s="277"/>
      <c r="M197" s="278" t="s">
        <v>1</v>
      </c>
      <c r="N197" s="279" t="s">
        <v>40</v>
      </c>
      <c r="O197" s="92"/>
      <c r="P197" s="243">
        <f>O197*H197</f>
        <v>0</v>
      </c>
      <c r="Q197" s="243">
        <v>0.00012</v>
      </c>
      <c r="R197" s="243">
        <f>Q197*H197</f>
        <v>0.12064800000000001</v>
      </c>
      <c r="S197" s="243">
        <v>0</v>
      </c>
      <c r="T197" s="244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5" t="s">
        <v>314</v>
      </c>
      <c r="AT197" s="245" t="s">
        <v>262</v>
      </c>
      <c r="AU197" s="245" t="s">
        <v>85</v>
      </c>
      <c r="AY197" s="18" t="s">
        <v>147</v>
      </c>
      <c r="BE197" s="246">
        <f>IF(N197="základní",J197,0)</f>
        <v>0</v>
      </c>
      <c r="BF197" s="246">
        <f>IF(N197="snížená",J197,0)</f>
        <v>0</v>
      </c>
      <c r="BG197" s="246">
        <f>IF(N197="zákl. přenesená",J197,0)</f>
        <v>0</v>
      </c>
      <c r="BH197" s="246">
        <f>IF(N197="sníž. přenesená",J197,0)</f>
        <v>0</v>
      </c>
      <c r="BI197" s="246">
        <f>IF(N197="nulová",J197,0)</f>
        <v>0</v>
      </c>
      <c r="BJ197" s="18" t="s">
        <v>83</v>
      </c>
      <c r="BK197" s="246">
        <f>ROUND(I197*H197,2)</f>
        <v>0</v>
      </c>
      <c r="BL197" s="18" t="s">
        <v>219</v>
      </c>
      <c r="BM197" s="245" t="s">
        <v>562</v>
      </c>
    </row>
    <row r="198" s="13" customFormat="1">
      <c r="A198" s="13"/>
      <c r="B198" s="247"/>
      <c r="C198" s="248"/>
      <c r="D198" s="249" t="s">
        <v>156</v>
      </c>
      <c r="E198" s="250" t="s">
        <v>1</v>
      </c>
      <c r="F198" s="251" t="s">
        <v>845</v>
      </c>
      <c r="G198" s="248"/>
      <c r="H198" s="252">
        <v>1005.4</v>
      </c>
      <c r="I198" s="253"/>
      <c r="J198" s="248"/>
      <c r="K198" s="248"/>
      <c r="L198" s="254"/>
      <c r="M198" s="255"/>
      <c r="N198" s="256"/>
      <c r="O198" s="256"/>
      <c r="P198" s="256"/>
      <c r="Q198" s="256"/>
      <c r="R198" s="256"/>
      <c r="S198" s="256"/>
      <c r="T198" s="25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8" t="s">
        <v>156</v>
      </c>
      <c r="AU198" s="258" t="s">
        <v>85</v>
      </c>
      <c r="AV198" s="13" t="s">
        <v>85</v>
      </c>
      <c r="AW198" s="13" t="s">
        <v>32</v>
      </c>
      <c r="AX198" s="13" t="s">
        <v>75</v>
      </c>
      <c r="AY198" s="258" t="s">
        <v>147</v>
      </c>
    </row>
    <row r="199" s="14" customFormat="1">
      <c r="A199" s="14"/>
      <c r="B199" s="259"/>
      <c r="C199" s="260"/>
      <c r="D199" s="249" t="s">
        <v>156</v>
      </c>
      <c r="E199" s="261" t="s">
        <v>1</v>
      </c>
      <c r="F199" s="262" t="s">
        <v>159</v>
      </c>
      <c r="G199" s="260"/>
      <c r="H199" s="263">
        <v>1005.4</v>
      </c>
      <c r="I199" s="264"/>
      <c r="J199" s="260"/>
      <c r="K199" s="260"/>
      <c r="L199" s="265"/>
      <c r="M199" s="266"/>
      <c r="N199" s="267"/>
      <c r="O199" s="267"/>
      <c r="P199" s="267"/>
      <c r="Q199" s="267"/>
      <c r="R199" s="267"/>
      <c r="S199" s="267"/>
      <c r="T199" s="268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9" t="s">
        <v>156</v>
      </c>
      <c r="AU199" s="269" t="s">
        <v>85</v>
      </c>
      <c r="AV199" s="14" t="s">
        <v>154</v>
      </c>
      <c r="AW199" s="14" t="s">
        <v>32</v>
      </c>
      <c r="AX199" s="14" t="s">
        <v>83</v>
      </c>
      <c r="AY199" s="269" t="s">
        <v>147</v>
      </c>
    </row>
    <row r="200" s="2" customFormat="1" ht="24.15" customHeight="1">
      <c r="A200" s="39"/>
      <c r="B200" s="40"/>
      <c r="C200" s="234" t="s">
        <v>350</v>
      </c>
      <c r="D200" s="234" t="s">
        <v>149</v>
      </c>
      <c r="E200" s="235" t="s">
        <v>841</v>
      </c>
      <c r="F200" s="236" t="s">
        <v>842</v>
      </c>
      <c r="G200" s="237" t="s">
        <v>385</v>
      </c>
      <c r="H200" s="238">
        <v>200</v>
      </c>
      <c r="I200" s="239"/>
      <c r="J200" s="240">
        <f>ROUND(I200*H200,2)</f>
        <v>0</v>
      </c>
      <c r="K200" s="236" t="s">
        <v>153</v>
      </c>
      <c r="L200" s="45"/>
      <c r="M200" s="241" t="s">
        <v>1</v>
      </c>
      <c r="N200" s="242" t="s">
        <v>40</v>
      </c>
      <c r="O200" s="92"/>
      <c r="P200" s="243">
        <f>O200*H200</f>
        <v>0</v>
      </c>
      <c r="Q200" s="243">
        <v>0</v>
      </c>
      <c r="R200" s="243">
        <f>Q200*H200</f>
        <v>0</v>
      </c>
      <c r="S200" s="243">
        <v>0</v>
      </c>
      <c r="T200" s="244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5" t="s">
        <v>219</v>
      </c>
      <c r="AT200" s="245" t="s">
        <v>149</v>
      </c>
      <c r="AU200" s="245" t="s">
        <v>85</v>
      </c>
      <c r="AY200" s="18" t="s">
        <v>147</v>
      </c>
      <c r="BE200" s="246">
        <f>IF(N200="základní",J200,0)</f>
        <v>0</v>
      </c>
      <c r="BF200" s="246">
        <f>IF(N200="snížená",J200,0)</f>
        <v>0</v>
      </c>
      <c r="BG200" s="246">
        <f>IF(N200="zákl. přenesená",J200,0)</f>
        <v>0</v>
      </c>
      <c r="BH200" s="246">
        <f>IF(N200="sníž. přenesená",J200,0)</f>
        <v>0</v>
      </c>
      <c r="BI200" s="246">
        <f>IF(N200="nulová",J200,0)</f>
        <v>0</v>
      </c>
      <c r="BJ200" s="18" t="s">
        <v>83</v>
      </c>
      <c r="BK200" s="246">
        <f>ROUND(I200*H200,2)</f>
        <v>0</v>
      </c>
      <c r="BL200" s="18" t="s">
        <v>219</v>
      </c>
      <c r="BM200" s="245" t="s">
        <v>572</v>
      </c>
    </row>
    <row r="201" s="2" customFormat="1" ht="24.15" customHeight="1">
      <c r="A201" s="39"/>
      <c r="B201" s="40"/>
      <c r="C201" s="270" t="s">
        <v>296</v>
      </c>
      <c r="D201" s="270" t="s">
        <v>262</v>
      </c>
      <c r="E201" s="271" t="s">
        <v>843</v>
      </c>
      <c r="F201" s="272" t="s">
        <v>844</v>
      </c>
      <c r="G201" s="273" t="s">
        <v>385</v>
      </c>
      <c r="H201" s="274">
        <v>220</v>
      </c>
      <c r="I201" s="275"/>
      <c r="J201" s="276">
        <f>ROUND(I201*H201,2)</f>
        <v>0</v>
      </c>
      <c r="K201" s="272" t="s">
        <v>153</v>
      </c>
      <c r="L201" s="277"/>
      <c r="M201" s="278" t="s">
        <v>1</v>
      </c>
      <c r="N201" s="279" t="s">
        <v>40</v>
      </c>
      <c r="O201" s="92"/>
      <c r="P201" s="243">
        <f>O201*H201</f>
        <v>0</v>
      </c>
      <c r="Q201" s="243">
        <v>0.00012</v>
      </c>
      <c r="R201" s="243">
        <f>Q201*H201</f>
        <v>0.0264</v>
      </c>
      <c r="S201" s="243">
        <v>0</v>
      </c>
      <c r="T201" s="244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5" t="s">
        <v>314</v>
      </c>
      <c r="AT201" s="245" t="s">
        <v>262</v>
      </c>
      <c r="AU201" s="245" t="s">
        <v>85</v>
      </c>
      <c r="AY201" s="18" t="s">
        <v>147</v>
      </c>
      <c r="BE201" s="246">
        <f>IF(N201="základní",J201,0)</f>
        <v>0</v>
      </c>
      <c r="BF201" s="246">
        <f>IF(N201="snížená",J201,0)</f>
        <v>0</v>
      </c>
      <c r="BG201" s="246">
        <f>IF(N201="zákl. přenesená",J201,0)</f>
        <v>0</v>
      </c>
      <c r="BH201" s="246">
        <f>IF(N201="sníž. přenesená",J201,0)</f>
        <v>0</v>
      </c>
      <c r="BI201" s="246">
        <f>IF(N201="nulová",J201,0)</f>
        <v>0</v>
      </c>
      <c r="BJ201" s="18" t="s">
        <v>83</v>
      </c>
      <c r="BK201" s="246">
        <f>ROUND(I201*H201,2)</f>
        <v>0</v>
      </c>
      <c r="BL201" s="18" t="s">
        <v>219</v>
      </c>
      <c r="BM201" s="245" t="s">
        <v>581</v>
      </c>
    </row>
    <row r="202" s="13" customFormat="1">
      <c r="A202" s="13"/>
      <c r="B202" s="247"/>
      <c r="C202" s="248"/>
      <c r="D202" s="249" t="s">
        <v>156</v>
      </c>
      <c r="E202" s="250" t="s">
        <v>1</v>
      </c>
      <c r="F202" s="251" t="s">
        <v>846</v>
      </c>
      <c r="G202" s="248"/>
      <c r="H202" s="252">
        <v>220</v>
      </c>
      <c r="I202" s="253"/>
      <c r="J202" s="248"/>
      <c r="K202" s="248"/>
      <c r="L202" s="254"/>
      <c r="M202" s="255"/>
      <c r="N202" s="256"/>
      <c r="O202" s="256"/>
      <c r="P202" s="256"/>
      <c r="Q202" s="256"/>
      <c r="R202" s="256"/>
      <c r="S202" s="256"/>
      <c r="T202" s="25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8" t="s">
        <v>156</v>
      </c>
      <c r="AU202" s="258" t="s">
        <v>85</v>
      </c>
      <c r="AV202" s="13" t="s">
        <v>85</v>
      </c>
      <c r="AW202" s="13" t="s">
        <v>32</v>
      </c>
      <c r="AX202" s="13" t="s">
        <v>75</v>
      </c>
      <c r="AY202" s="258" t="s">
        <v>147</v>
      </c>
    </row>
    <row r="203" s="14" customFormat="1">
      <c r="A203" s="14"/>
      <c r="B203" s="259"/>
      <c r="C203" s="260"/>
      <c r="D203" s="249" t="s">
        <v>156</v>
      </c>
      <c r="E203" s="261" t="s">
        <v>1</v>
      </c>
      <c r="F203" s="262" t="s">
        <v>159</v>
      </c>
      <c r="G203" s="260"/>
      <c r="H203" s="263">
        <v>220</v>
      </c>
      <c r="I203" s="264"/>
      <c r="J203" s="260"/>
      <c r="K203" s="260"/>
      <c r="L203" s="265"/>
      <c r="M203" s="266"/>
      <c r="N203" s="267"/>
      <c r="O203" s="267"/>
      <c r="P203" s="267"/>
      <c r="Q203" s="267"/>
      <c r="R203" s="267"/>
      <c r="S203" s="267"/>
      <c r="T203" s="268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9" t="s">
        <v>156</v>
      </c>
      <c r="AU203" s="269" t="s">
        <v>85</v>
      </c>
      <c r="AV203" s="14" t="s">
        <v>154</v>
      </c>
      <c r="AW203" s="14" t="s">
        <v>32</v>
      </c>
      <c r="AX203" s="14" t="s">
        <v>83</v>
      </c>
      <c r="AY203" s="269" t="s">
        <v>147</v>
      </c>
    </row>
    <row r="204" s="2" customFormat="1" ht="24.15" customHeight="1">
      <c r="A204" s="39"/>
      <c r="B204" s="40"/>
      <c r="C204" s="234" t="s">
        <v>372</v>
      </c>
      <c r="D204" s="234" t="s">
        <v>149</v>
      </c>
      <c r="E204" s="235" t="s">
        <v>847</v>
      </c>
      <c r="F204" s="236" t="s">
        <v>848</v>
      </c>
      <c r="G204" s="237" t="s">
        <v>385</v>
      </c>
      <c r="H204" s="238">
        <v>871</v>
      </c>
      <c r="I204" s="239"/>
      <c r="J204" s="240">
        <f>ROUND(I204*H204,2)</f>
        <v>0</v>
      </c>
      <c r="K204" s="236" t="s">
        <v>153</v>
      </c>
      <c r="L204" s="45"/>
      <c r="M204" s="241" t="s">
        <v>1</v>
      </c>
      <c r="N204" s="242" t="s">
        <v>40</v>
      </c>
      <c r="O204" s="92"/>
      <c r="P204" s="243">
        <f>O204*H204</f>
        <v>0</v>
      </c>
      <c r="Q204" s="243">
        <v>0</v>
      </c>
      <c r="R204" s="243">
        <f>Q204*H204</f>
        <v>0</v>
      </c>
      <c r="S204" s="243">
        <v>0</v>
      </c>
      <c r="T204" s="244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5" t="s">
        <v>219</v>
      </c>
      <c r="AT204" s="245" t="s">
        <v>149</v>
      </c>
      <c r="AU204" s="245" t="s">
        <v>85</v>
      </c>
      <c r="AY204" s="18" t="s">
        <v>147</v>
      </c>
      <c r="BE204" s="246">
        <f>IF(N204="základní",J204,0)</f>
        <v>0</v>
      </c>
      <c r="BF204" s="246">
        <f>IF(N204="snížená",J204,0)</f>
        <v>0</v>
      </c>
      <c r="BG204" s="246">
        <f>IF(N204="zákl. přenesená",J204,0)</f>
        <v>0</v>
      </c>
      <c r="BH204" s="246">
        <f>IF(N204="sníž. přenesená",J204,0)</f>
        <v>0</v>
      </c>
      <c r="BI204" s="246">
        <f>IF(N204="nulová",J204,0)</f>
        <v>0</v>
      </c>
      <c r="BJ204" s="18" t="s">
        <v>83</v>
      </c>
      <c r="BK204" s="246">
        <f>ROUND(I204*H204,2)</f>
        <v>0</v>
      </c>
      <c r="BL204" s="18" t="s">
        <v>219</v>
      </c>
      <c r="BM204" s="245" t="s">
        <v>590</v>
      </c>
    </row>
    <row r="205" s="2" customFormat="1" ht="24.15" customHeight="1">
      <c r="A205" s="39"/>
      <c r="B205" s="40"/>
      <c r="C205" s="270" t="s">
        <v>377</v>
      </c>
      <c r="D205" s="270" t="s">
        <v>262</v>
      </c>
      <c r="E205" s="271" t="s">
        <v>849</v>
      </c>
      <c r="F205" s="272" t="s">
        <v>850</v>
      </c>
      <c r="G205" s="273" t="s">
        <v>385</v>
      </c>
      <c r="H205" s="274">
        <v>958.10000000000002</v>
      </c>
      <c r="I205" s="275"/>
      <c r="J205" s="276">
        <f>ROUND(I205*H205,2)</f>
        <v>0</v>
      </c>
      <c r="K205" s="272" t="s">
        <v>153</v>
      </c>
      <c r="L205" s="277"/>
      <c r="M205" s="278" t="s">
        <v>1</v>
      </c>
      <c r="N205" s="279" t="s">
        <v>40</v>
      </c>
      <c r="O205" s="92"/>
      <c r="P205" s="243">
        <f>O205*H205</f>
        <v>0</v>
      </c>
      <c r="Q205" s="243">
        <v>0.00017000000000000001</v>
      </c>
      <c r="R205" s="243">
        <f>Q205*H205</f>
        <v>0.16287700000000002</v>
      </c>
      <c r="S205" s="243">
        <v>0</v>
      </c>
      <c r="T205" s="244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5" t="s">
        <v>314</v>
      </c>
      <c r="AT205" s="245" t="s">
        <v>262</v>
      </c>
      <c r="AU205" s="245" t="s">
        <v>85</v>
      </c>
      <c r="AY205" s="18" t="s">
        <v>147</v>
      </c>
      <c r="BE205" s="246">
        <f>IF(N205="základní",J205,0)</f>
        <v>0</v>
      </c>
      <c r="BF205" s="246">
        <f>IF(N205="snížená",J205,0)</f>
        <v>0</v>
      </c>
      <c r="BG205" s="246">
        <f>IF(N205="zákl. přenesená",J205,0)</f>
        <v>0</v>
      </c>
      <c r="BH205" s="246">
        <f>IF(N205="sníž. přenesená",J205,0)</f>
        <v>0</v>
      </c>
      <c r="BI205" s="246">
        <f>IF(N205="nulová",J205,0)</f>
        <v>0</v>
      </c>
      <c r="BJ205" s="18" t="s">
        <v>83</v>
      </c>
      <c r="BK205" s="246">
        <f>ROUND(I205*H205,2)</f>
        <v>0</v>
      </c>
      <c r="BL205" s="18" t="s">
        <v>219</v>
      </c>
      <c r="BM205" s="245" t="s">
        <v>598</v>
      </c>
    </row>
    <row r="206" s="13" customFormat="1">
      <c r="A206" s="13"/>
      <c r="B206" s="247"/>
      <c r="C206" s="248"/>
      <c r="D206" s="249" t="s">
        <v>156</v>
      </c>
      <c r="E206" s="250" t="s">
        <v>1</v>
      </c>
      <c r="F206" s="251" t="s">
        <v>851</v>
      </c>
      <c r="G206" s="248"/>
      <c r="H206" s="252">
        <v>958.10000000000002</v>
      </c>
      <c r="I206" s="253"/>
      <c r="J206" s="248"/>
      <c r="K206" s="248"/>
      <c r="L206" s="254"/>
      <c r="M206" s="255"/>
      <c r="N206" s="256"/>
      <c r="O206" s="256"/>
      <c r="P206" s="256"/>
      <c r="Q206" s="256"/>
      <c r="R206" s="256"/>
      <c r="S206" s="256"/>
      <c r="T206" s="25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8" t="s">
        <v>156</v>
      </c>
      <c r="AU206" s="258" t="s">
        <v>85</v>
      </c>
      <c r="AV206" s="13" t="s">
        <v>85</v>
      </c>
      <c r="AW206" s="13" t="s">
        <v>32</v>
      </c>
      <c r="AX206" s="13" t="s">
        <v>75</v>
      </c>
      <c r="AY206" s="258" t="s">
        <v>147</v>
      </c>
    </row>
    <row r="207" s="14" customFormat="1">
      <c r="A207" s="14"/>
      <c r="B207" s="259"/>
      <c r="C207" s="260"/>
      <c r="D207" s="249" t="s">
        <v>156</v>
      </c>
      <c r="E207" s="261" t="s">
        <v>1</v>
      </c>
      <c r="F207" s="262" t="s">
        <v>159</v>
      </c>
      <c r="G207" s="260"/>
      <c r="H207" s="263">
        <v>958.10000000000002</v>
      </c>
      <c r="I207" s="264"/>
      <c r="J207" s="260"/>
      <c r="K207" s="260"/>
      <c r="L207" s="265"/>
      <c r="M207" s="266"/>
      <c r="N207" s="267"/>
      <c r="O207" s="267"/>
      <c r="P207" s="267"/>
      <c r="Q207" s="267"/>
      <c r="R207" s="267"/>
      <c r="S207" s="267"/>
      <c r="T207" s="26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9" t="s">
        <v>156</v>
      </c>
      <c r="AU207" s="269" t="s">
        <v>85</v>
      </c>
      <c r="AV207" s="14" t="s">
        <v>154</v>
      </c>
      <c r="AW207" s="14" t="s">
        <v>32</v>
      </c>
      <c r="AX207" s="14" t="s">
        <v>83</v>
      </c>
      <c r="AY207" s="269" t="s">
        <v>147</v>
      </c>
    </row>
    <row r="208" s="2" customFormat="1" ht="24.15" customHeight="1">
      <c r="A208" s="39"/>
      <c r="B208" s="40"/>
      <c r="C208" s="234" t="s">
        <v>382</v>
      </c>
      <c r="D208" s="234" t="s">
        <v>149</v>
      </c>
      <c r="E208" s="235" t="s">
        <v>852</v>
      </c>
      <c r="F208" s="236" t="s">
        <v>853</v>
      </c>
      <c r="G208" s="237" t="s">
        <v>385</v>
      </c>
      <c r="H208" s="238">
        <v>451</v>
      </c>
      <c r="I208" s="239"/>
      <c r="J208" s="240">
        <f>ROUND(I208*H208,2)</f>
        <v>0</v>
      </c>
      <c r="K208" s="236" t="s">
        <v>153</v>
      </c>
      <c r="L208" s="45"/>
      <c r="M208" s="241" t="s">
        <v>1</v>
      </c>
      <c r="N208" s="242" t="s">
        <v>40</v>
      </c>
      <c r="O208" s="92"/>
      <c r="P208" s="243">
        <f>O208*H208</f>
        <v>0</v>
      </c>
      <c r="Q208" s="243">
        <v>0</v>
      </c>
      <c r="R208" s="243">
        <f>Q208*H208</f>
        <v>0</v>
      </c>
      <c r="S208" s="243">
        <v>0</v>
      </c>
      <c r="T208" s="244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5" t="s">
        <v>219</v>
      </c>
      <c r="AT208" s="245" t="s">
        <v>149</v>
      </c>
      <c r="AU208" s="245" t="s">
        <v>85</v>
      </c>
      <c r="AY208" s="18" t="s">
        <v>147</v>
      </c>
      <c r="BE208" s="246">
        <f>IF(N208="základní",J208,0)</f>
        <v>0</v>
      </c>
      <c r="BF208" s="246">
        <f>IF(N208="snížená",J208,0)</f>
        <v>0</v>
      </c>
      <c r="BG208" s="246">
        <f>IF(N208="zákl. přenesená",J208,0)</f>
        <v>0</v>
      </c>
      <c r="BH208" s="246">
        <f>IF(N208="sníž. přenesená",J208,0)</f>
        <v>0</v>
      </c>
      <c r="BI208" s="246">
        <f>IF(N208="nulová",J208,0)</f>
        <v>0</v>
      </c>
      <c r="BJ208" s="18" t="s">
        <v>83</v>
      </c>
      <c r="BK208" s="246">
        <f>ROUND(I208*H208,2)</f>
        <v>0</v>
      </c>
      <c r="BL208" s="18" t="s">
        <v>219</v>
      </c>
      <c r="BM208" s="245" t="s">
        <v>608</v>
      </c>
    </row>
    <row r="209" s="2" customFormat="1" ht="24.15" customHeight="1">
      <c r="A209" s="39"/>
      <c r="B209" s="40"/>
      <c r="C209" s="270" t="s">
        <v>387</v>
      </c>
      <c r="D209" s="270" t="s">
        <v>262</v>
      </c>
      <c r="E209" s="271" t="s">
        <v>854</v>
      </c>
      <c r="F209" s="272" t="s">
        <v>855</v>
      </c>
      <c r="G209" s="273" t="s">
        <v>385</v>
      </c>
      <c r="H209" s="274">
        <v>445.5</v>
      </c>
      <c r="I209" s="275"/>
      <c r="J209" s="276">
        <f>ROUND(I209*H209,2)</f>
        <v>0</v>
      </c>
      <c r="K209" s="272" t="s">
        <v>153</v>
      </c>
      <c r="L209" s="277"/>
      <c r="M209" s="278" t="s">
        <v>1</v>
      </c>
      <c r="N209" s="279" t="s">
        <v>40</v>
      </c>
      <c r="O209" s="92"/>
      <c r="P209" s="243">
        <f>O209*H209</f>
        <v>0</v>
      </c>
      <c r="Q209" s="243">
        <v>0.00016000000000000001</v>
      </c>
      <c r="R209" s="243">
        <f>Q209*H209</f>
        <v>0.07128000000000001</v>
      </c>
      <c r="S209" s="243">
        <v>0</v>
      </c>
      <c r="T209" s="244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5" t="s">
        <v>314</v>
      </c>
      <c r="AT209" s="245" t="s">
        <v>262</v>
      </c>
      <c r="AU209" s="245" t="s">
        <v>85</v>
      </c>
      <c r="AY209" s="18" t="s">
        <v>147</v>
      </c>
      <c r="BE209" s="246">
        <f>IF(N209="základní",J209,0)</f>
        <v>0</v>
      </c>
      <c r="BF209" s="246">
        <f>IF(N209="snížená",J209,0)</f>
        <v>0</v>
      </c>
      <c r="BG209" s="246">
        <f>IF(N209="zákl. přenesená",J209,0)</f>
        <v>0</v>
      </c>
      <c r="BH209" s="246">
        <f>IF(N209="sníž. přenesená",J209,0)</f>
        <v>0</v>
      </c>
      <c r="BI209" s="246">
        <f>IF(N209="nulová",J209,0)</f>
        <v>0</v>
      </c>
      <c r="BJ209" s="18" t="s">
        <v>83</v>
      </c>
      <c r="BK209" s="246">
        <f>ROUND(I209*H209,2)</f>
        <v>0</v>
      </c>
      <c r="BL209" s="18" t="s">
        <v>219</v>
      </c>
      <c r="BM209" s="245" t="s">
        <v>618</v>
      </c>
    </row>
    <row r="210" s="13" customFormat="1">
      <c r="A210" s="13"/>
      <c r="B210" s="247"/>
      <c r="C210" s="248"/>
      <c r="D210" s="249" t="s">
        <v>156</v>
      </c>
      <c r="E210" s="250" t="s">
        <v>1</v>
      </c>
      <c r="F210" s="251" t="s">
        <v>856</v>
      </c>
      <c r="G210" s="248"/>
      <c r="H210" s="252">
        <v>445.5</v>
      </c>
      <c r="I210" s="253"/>
      <c r="J210" s="248"/>
      <c r="K210" s="248"/>
      <c r="L210" s="254"/>
      <c r="M210" s="255"/>
      <c r="N210" s="256"/>
      <c r="O210" s="256"/>
      <c r="P210" s="256"/>
      <c r="Q210" s="256"/>
      <c r="R210" s="256"/>
      <c r="S210" s="256"/>
      <c r="T210" s="25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8" t="s">
        <v>156</v>
      </c>
      <c r="AU210" s="258" t="s">
        <v>85</v>
      </c>
      <c r="AV210" s="13" t="s">
        <v>85</v>
      </c>
      <c r="AW210" s="13" t="s">
        <v>32</v>
      </c>
      <c r="AX210" s="13" t="s">
        <v>75</v>
      </c>
      <c r="AY210" s="258" t="s">
        <v>147</v>
      </c>
    </row>
    <row r="211" s="14" customFormat="1">
      <c r="A211" s="14"/>
      <c r="B211" s="259"/>
      <c r="C211" s="260"/>
      <c r="D211" s="249" t="s">
        <v>156</v>
      </c>
      <c r="E211" s="261" t="s">
        <v>1</v>
      </c>
      <c r="F211" s="262" t="s">
        <v>159</v>
      </c>
      <c r="G211" s="260"/>
      <c r="H211" s="263">
        <v>445.5</v>
      </c>
      <c r="I211" s="264"/>
      <c r="J211" s="260"/>
      <c r="K211" s="260"/>
      <c r="L211" s="265"/>
      <c r="M211" s="266"/>
      <c r="N211" s="267"/>
      <c r="O211" s="267"/>
      <c r="P211" s="267"/>
      <c r="Q211" s="267"/>
      <c r="R211" s="267"/>
      <c r="S211" s="267"/>
      <c r="T211" s="268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9" t="s">
        <v>156</v>
      </c>
      <c r="AU211" s="269" t="s">
        <v>85</v>
      </c>
      <c r="AV211" s="14" t="s">
        <v>154</v>
      </c>
      <c r="AW211" s="14" t="s">
        <v>32</v>
      </c>
      <c r="AX211" s="14" t="s">
        <v>83</v>
      </c>
      <c r="AY211" s="269" t="s">
        <v>147</v>
      </c>
    </row>
    <row r="212" s="2" customFormat="1" ht="24.15" customHeight="1">
      <c r="A212" s="39"/>
      <c r="B212" s="40"/>
      <c r="C212" s="270" t="s">
        <v>391</v>
      </c>
      <c r="D212" s="270" t="s">
        <v>262</v>
      </c>
      <c r="E212" s="271" t="s">
        <v>857</v>
      </c>
      <c r="F212" s="272" t="s">
        <v>858</v>
      </c>
      <c r="G212" s="273" t="s">
        <v>385</v>
      </c>
      <c r="H212" s="274">
        <v>48.299999999999997</v>
      </c>
      <c r="I212" s="275"/>
      <c r="J212" s="276">
        <f>ROUND(I212*H212,2)</f>
        <v>0</v>
      </c>
      <c r="K212" s="272" t="s">
        <v>153</v>
      </c>
      <c r="L212" s="277"/>
      <c r="M212" s="278" t="s">
        <v>1</v>
      </c>
      <c r="N212" s="279" t="s">
        <v>40</v>
      </c>
      <c r="O212" s="92"/>
      <c r="P212" s="243">
        <f>O212*H212</f>
        <v>0</v>
      </c>
      <c r="Q212" s="243">
        <v>0.00013999999999999999</v>
      </c>
      <c r="R212" s="243">
        <f>Q212*H212</f>
        <v>0.0067619999999999989</v>
      </c>
      <c r="S212" s="243">
        <v>0</v>
      </c>
      <c r="T212" s="244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5" t="s">
        <v>314</v>
      </c>
      <c r="AT212" s="245" t="s">
        <v>262</v>
      </c>
      <c r="AU212" s="245" t="s">
        <v>85</v>
      </c>
      <c r="AY212" s="18" t="s">
        <v>147</v>
      </c>
      <c r="BE212" s="246">
        <f>IF(N212="základní",J212,0)</f>
        <v>0</v>
      </c>
      <c r="BF212" s="246">
        <f>IF(N212="snížená",J212,0)</f>
        <v>0</v>
      </c>
      <c r="BG212" s="246">
        <f>IF(N212="zákl. přenesená",J212,0)</f>
        <v>0</v>
      </c>
      <c r="BH212" s="246">
        <f>IF(N212="sníž. přenesená",J212,0)</f>
        <v>0</v>
      </c>
      <c r="BI212" s="246">
        <f>IF(N212="nulová",J212,0)</f>
        <v>0</v>
      </c>
      <c r="BJ212" s="18" t="s">
        <v>83</v>
      </c>
      <c r="BK212" s="246">
        <f>ROUND(I212*H212,2)</f>
        <v>0</v>
      </c>
      <c r="BL212" s="18" t="s">
        <v>219</v>
      </c>
      <c r="BM212" s="245" t="s">
        <v>628</v>
      </c>
    </row>
    <row r="213" s="13" customFormat="1">
      <c r="A213" s="13"/>
      <c r="B213" s="247"/>
      <c r="C213" s="248"/>
      <c r="D213" s="249" t="s">
        <v>156</v>
      </c>
      <c r="E213" s="250" t="s">
        <v>1</v>
      </c>
      <c r="F213" s="251" t="s">
        <v>859</v>
      </c>
      <c r="G213" s="248"/>
      <c r="H213" s="252">
        <v>48.299999999999997</v>
      </c>
      <c r="I213" s="253"/>
      <c r="J213" s="248"/>
      <c r="K213" s="248"/>
      <c r="L213" s="254"/>
      <c r="M213" s="255"/>
      <c r="N213" s="256"/>
      <c r="O213" s="256"/>
      <c r="P213" s="256"/>
      <c r="Q213" s="256"/>
      <c r="R213" s="256"/>
      <c r="S213" s="256"/>
      <c r="T213" s="25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8" t="s">
        <v>156</v>
      </c>
      <c r="AU213" s="258" t="s">
        <v>85</v>
      </c>
      <c r="AV213" s="13" t="s">
        <v>85</v>
      </c>
      <c r="AW213" s="13" t="s">
        <v>32</v>
      </c>
      <c r="AX213" s="13" t="s">
        <v>75</v>
      </c>
      <c r="AY213" s="258" t="s">
        <v>147</v>
      </c>
    </row>
    <row r="214" s="14" customFormat="1">
      <c r="A214" s="14"/>
      <c r="B214" s="259"/>
      <c r="C214" s="260"/>
      <c r="D214" s="249" t="s">
        <v>156</v>
      </c>
      <c r="E214" s="261" t="s">
        <v>1</v>
      </c>
      <c r="F214" s="262" t="s">
        <v>159</v>
      </c>
      <c r="G214" s="260"/>
      <c r="H214" s="263">
        <v>48.299999999999997</v>
      </c>
      <c r="I214" s="264"/>
      <c r="J214" s="260"/>
      <c r="K214" s="260"/>
      <c r="L214" s="265"/>
      <c r="M214" s="266"/>
      <c r="N214" s="267"/>
      <c r="O214" s="267"/>
      <c r="P214" s="267"/>
      <c r="Q214" s="267"/>
      <c r="R214" s="267"/>
      <c r="S214" s="267"/>
      <c r="T214" s="268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9" t="s">
        <v>156</v>
      </c>
      <c r="AU214" s="269" t="s">
        <v>85</v>
      </c>
      <c r="AV214" s="14" t="s">
        <v>154</v>
      </c>
      <c r="AW214" s="14" t="s">
        <v>32</v>
      </c>
      <c r="AX214" s="14" t="s">
        <v>83</v>
      </c>
      <c r="AY214" s="269" t="s">
        <v>147</v>
      </c>
    </row>
    <row r="215" s="2" customFormat="1" ht="24.15" customHeight="1">
      <c r="A215" s="39"/>
      <c r="B215" s="40"/>
      <c r="C215" s="234" t="s">
        <v>396</v>
      </c>
      <c r="D215" s="234" t="s">
        <v>149</v>
      </c>
      <c r="E215" s="235" t="s">
        <v>852</v>
      </c>
      <c r="F215" s="236" t="s">
        <v>853</v>
      </c>
      <c r="G215" s="237" t="s">
        <v>385</v>
      </c>
      <c r="H215" s="238">
        <v>107</v>
      </c>
      <c r="I215" s="239"/>
      <c r="J215" s="240">
        <f>ROUND(I215*H215,2)</f>
        <v>0</v>
      </c>
      <c r="K215" s="236" t="s">
        <v>153</v>
      </c>
      <c r="L215" s="45"/>
      <c r="M215" s="241" t="s">
        <v>1</v>
      </c>
      <c r="N215" s="242" t="s">
        <v>40</v>
      </c>
      <c r="O215" s="92"/>
      <c r="P215" s="243">
        <f>O215*H215</f>
        <v>0</v>
      </c>
      <c r="Q215" s="243">
        <v>0</v>
      </c>
      <c r="R215" s="243">
        <f>Q215*H215</f>
        <v>0</v>
      </c>
      <c r="S215" s="243">
        <v>0</v>
      </c>
      <c r="T215" s="244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5" t="s">
        <v>219</v>
      </c>
      <c r="AT215" s="245" t="s">
        <v>149</v>
      </c>
      <c r="AU215" s="245" t="s">
        <v>85</v>
      </c>
      <c r="AY215" s="18" t="s">
        <v>147</v>
      </c>
      <c r="BE215" s="246">
        <f>IF(N215="základní",J215,0)</f>
        <v>0</v>
      </c>
      <c r="BF215" s="246">
        <f>IF(N215="snížená",J215,0)</f>
        <v>0</v>
      </c>
      <c r="BG215" s="246">
        <f>IF(N215="zákl. přenesená",J215,0)</f>
        <v>0</v>
      </c>
      <c r="BH215" s="246">
        <f>IF(N215="sníž. přenesená",J215,0)</f>
        <v>0</v>
      </c>
      <c r="BI215" s="246">
        <f>IF(N215="nulová",J215,0)</f>
        <v>0</v>
      </c>
      <c r="BJ215" s="18" t="s">
        <v>83</v>
      </c>
      <c r="BK215" s="246">
        <f>ROUND(I215*H215,2)</f>
        <v>0</v>
      </c>
      <c r="BL215" s="18" t="s">
        <v>219</v>
      </c>
      <c r="BM215" s="245" t="s">
        <v>636</v>
      </c>
    </row>
    <row r="216" s="2" customFormat="1" ht="24.15" customHeight="1">
      <c r="A216" s="39"/>
      <c r="B216" s="40"/>
      <c r="C216" s="270" t="s">
        <v>400</v>
      </c>
      <c r="D216" s="270" t="s">
        <v>262</v>
      </c>
      <c r="E216" s="271" t="s">
        <v>860</v>
      </c>
      <c r="F216" s="272" t="s">
        <v>861</v>
      </c>
      <c r="G216" s="273" t="s">
        <v>385</v>
      </c>
      <c r="H216" s="274">
        <v>117.7</v>
      </c>
      <c r="I216" s="275"/>
      <c r="J216" s="276">
        <f>ROUND(I216*H216,2)</f>
        <v>0</v>
      </c>
      <c r="K216" s="272" t="s">
        <v>153</v>
      </c>
      <c r="L216" s="277"/>
      <c r="M216" s="278" t="s">
        <v>1</v>
      </c>
      <c r="N216" s="279" t="s">
        <v>40</v>
      </c>
      <c r="O216" s="92"/>
      <c r="P216" s="243">
        <f>O216*H216</f>
        <v>0</v>
      </c>
      <c r="Q216" s="243">
        <v>0.00025000000000000001</v>
      </c>
      <c r="R216" s="243">
        <f>Q216*H216</f>
        <v>0.029425</v>
      </c>
      <c r="S216" s="243">
        <v>0</v>
      </c>
      <c r="T216" s="244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5" t="s">
        <v>314</v>
      </c>
      <c r="AT216" s="245" t="s">
        <v>262</v>
      </c>
      <c r="AU216" s="245" t="s">
        <v>85</v>
      </c>
      <c r="AY216" s="18" t="s">
        <v>147</v>
      </c>
      <c r="BE216" s="246">
        <f>IF(N216="základní",J216,0)</f>
        <v>0</v>
      </c>
      <c r="BF216" s="246">
        <f>IF(N216="snížená",J216,0)</f>
        <v>0</v>
      </c>
      <c r="BG216" s="246">
        <f>IF(N216="zákl. přenesená",J216,0)</f>
        <v>0</v>
      </c>
      <c r="BH216" s="246">
        <f>IF(N216="sníž. přenesená",J216,0)</f>
        <v>0</v>
      </c>
      <c r="BI216" s="246">
        <f>IF(N216="nulová",J216,0)</f>
        <v>0</v>
      </c>
      <c r="BJ216" s="18" t="s">
        <v>83</v>
      </c>
      <c r="BK216" s="246">
        <f>ROUND(I216*H216,2)</f>
        <v>0</v>
      </c>
      <c r="BL216" s="18" t="s">
        <v>219</v>
      </c>
      <c r="BM216" s="245" t="s">
        <v>644</v>
      </c>
    </row>
    <row r="217" s="13" customFormat="1">
      <c r="A217" s="13"/>
      <c r="B217" s="247"/>
      <c r="C217" s="248"/>
      <c r="D217" s="249" t="s">
        <v>156</v>
      </c>
      <c r="E217" s="250" t="s">
        <v>1</v>
      </c>
      <c r="F217" s="251" t="s">
        <v>862</v>
      </c>
      <c r="G217" s="248"/>
      <c r="H217" s="252">
        <v>117.7</v>
      </c>
      <c r="I217" s="253"/>
      <c r="J217" s="248"/>
      <c r="K217" s="248"/>
      <c r="L217" s="254"/>
      <c r="M217" s="255"/>
      <c r="N217" s="256"/>
      <c r="O217" s="256"/>
      <c r="P217" s="256"/>
      <c r="Q217" s="256"/>
      <c r="R217" s="256"/>
      <c r="S217" s="256"/>
      <c r="T217" s="25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8" t="s">
        <v>156</v>
      </c>
      <c r="AU217" s="258" t="s">
        <v>85</v>
      </c>
      <c r="AV217" s="13" t="s">
        <v>85</v>
      </c>
      <c r="AW217" s="13" t="s">
        <v>32</v>
      </c>
      <c r="AX217" s="13" t="s">
        <v>75</v>
      </c>
      <c r="AY217" s="258" t="s">
        <v>147</v>
      </c>
    </row>
    <row r="218" s="14" customFormat="1">
      <c r="A218" s="14"/>
      <c r="B218" s="259"/>
      <c r="C218" s="260"/>
      <c r="D218" s="249" t="s">
        <v>156</v>
      </c>
      <c r="E218" s="261" t="s">
        <v>1</v>
      </c>
      <c r="F218" s="262" t="s">
        <v>159</v>
      </c>
      <c r="G218" s="260"/>
      <c r="H218" s="263">
        <v>117.7</v>
      </c>
      <c r="I218" s="264"/>
      <c r="J218" s="260"/>
      <c r="K218" s="260"/>
      <c r="L218" s="265"/>
      <c r="M218" s="266"/>
      <c r="N218" s="267"/>
      <c r="O218" s="267"/>
      <c r="P218" s="267"/>
      <c r="Q218" s="267"/>
      <c r="R218" s="267"/>
      <c r="S218" s="267"/>
      <c r="T218" s="268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9" t="s">
        <v>156</v>
      </c>
      <c r="AU218" s="269" t="s">
        <v>85</v>
      </c>
      <c r="AV218" s="14" t="s">
        <v>154</v>
      </c>
      <c r="AW218" s="14" t="s">
        <v>32</v>
      </c>
      <c r="AX218" s="14" t="s">
        <v>83</v>
      </c>
      <c r="AY218" s="269" t="s">
        <v>147</v>
      </c>
    </row>
    <row r="219" s="2" customFormat="1" ht="24.15" customHeight="1">
      <c r="A219" s="39"/>
      <c r="B219" s="40"/>
      <c r="C219" s="234" t="s">
        <v>406</v>
      </c>
      <c r="D219" s="234" t="s">
        <v>149</v>
      </c>
      <c r="E219" s="235" t="s">
        <v>863</v>
      </c>
      <c r="F219" s="236" t="s">
        <v>864</v>
      </c>
      <c r="G219" s="237" t="s">
        <v>385</v>
      </c>
      <c r="H219" s="238">
        <v>41</v>
      </c>
      <c r="I219" s="239"/>
      <c r="J219" s="240">
        <f>ROUND(I219*H219,2)</f>
        <v>0</v>
      </c>
      <c r="K219" s="236" t="s">
        <v>153</v>
      </c>
      <c r="L219" s="45"/>
      <c r="M219" s="241" t="s">
        <v>1</v>
      </c>
      <c r="N219" s="242" t="s">
        <v>40</v>
      </c>
      <c r="O219" s="92"/>
      <c r="P219" s="243">
        <f>O219*H219</f>
        <v>0</v>
      </c>
      <c r="Q219" s="243">
        <v>0</v>
      </c>
      <c r="R219" s="243">
        <f>Q219*H219</f>
        <v>0</v>
      </c>
      <c r="S219" s="243">
        <v>0</v>
      </c>
      <c r="T219" s="244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5" t="s">
        <v>219</v>
      </c>
      <c r="AT219" s="245" t="s">
        <v>149</v>
      </c>
      <c r="AU219" s="245" t="s">
        <v>85</v>
      </c>
      <c r="AY219" s="18" t="s">
        <v>147</v>
      </c>
      <c r="BE219" s="246">
        <f>IF(N219="základní",J219,0)</f>
        <v>0</v>
      </c>
      <c r="BF219" s="246">
        <f>IF(N219="snížená",J219,0)</f>
        <v>0</v>
      </c>
      <c r="BG219" s="246">
        <f>IF(N219="zákl. přenesená",J219,0)</f>
        <v>0</v>
      </c>
      <c r="BH219" s="246">
        <f>IF(N219="sníž. přenesená",J219,0)</f>
        <v>0</v>
      </c>
      <c r="BI219" s="246">
        <f>IF(N219="nulová",J219,0)</f>
        <v>0</v>
      </c>
      <c r="BJ219" s="18" t="s">
        <v>83</v>
      </c>
      <c r="BK219" s="246">
        <f>ROUND(I219*H219,2)</f>
        <v>0</v>
      </c>
      <c r="BL219" s="18" t="s">
        <v>219</v>
      </c>
      <c r="BM219" s="245" t="s">
        <v>652</v>
      </c>
    </row>
    <row r="220" s="2" customFormat="1" ht="24.15" customHeight="1">
      <c r="A220" s="39"/>
      <c r="B220" s="40"/>
      <c r="C220" s="270" t="s">
        <v>429</v>
      </c>
      <c r="D220" s="270" t="s">
        <v>262</v>
      </c>
      <c r="E220" s="271" t="s">
        <v>865</v>
      </c>
      <c r="F220" s="272" t="s">
        <v>866</v>
      </c>
      <c r="G220" s="273" t="s">
        <v>385</v>
      </c>
      <c r="H220" s="274">
        <v>45.100000000000001</v>
      </c>
      <c r="I220" s="275"/>
      <c r="J220" s="276">
        <f>ROUND(I220*H220,2)</f>
        <v>0</v>
      </c>
      <c r="K220" s="272" t="s">
        <v>153</v>
      </c>
      <c r="L220" s="277"/>
      <c r="M220" s="278" t="s">
        <v>1</v>
      </c>
      <c r="N220" s="279" t="s">
        <v>40</v>
      </c>
      <c r="O220" s="92"/>
      <c r="P220" s="243">
        <f>O220*H220</f>
        <v>0</v>
      </c>
      <c r="Q220" s="243">
        <v>0.00052999999999999998</v>
      </c>
      <c r="R220" s="243">
        <f>Q220*H220</f>
        <v>0.023903000000000001</v>
      </c>
      <c r="S220" s="243">
        <v>0</v>
      </c>
      <c r="T220" s="244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5" t="s">
        <v>314</v>
      </c>
      <c r="AT220" s="245" t="s">
        <v>262</v>
      </c>
      <c r="AU220" s="245" t="s">
        <v>85</v>
      </c>
      <c r="AY220" s="18" t="s">
        <v>147</v>
      </c>
      <c r="BE220" s="246">
        <f>IF(N220="základní",J220,0)</f>
        <v>0</v>
      </c>
      <c r="BF220" s="246">
        <f>IF(N220="snížená",J220,0)</f>
        <v>0</v>
      </c>
      <c r="BG220" s="246">
        <f>IF(N220="zákl. přenesená",J220,0)</f>
        <v>0</v>
      </c>
      <c r="BH220" s="246">
        <f>IF(N220="sníž. přenesená",J220,0)</f>
        <v>0</v>
      </c>
      <c r="BI220" s="246">
        <f>IF(N220="nulová",J220,0)</f>
        <v>0</v>
      </c>
      <c r="BJ220" s="18" t="s">
        <v>83</v>
      </c>
      <c r="BK220" s="246">
        <f>ROUND(I220*H220,2)</f>
        <v>0</v>
      </c>
      <c r="BL220" s="18" t="s">
        <v>219</v>
      </c>
      <c r="BM220" s="245" t="s">
        <v>664</v>
      </c>
    </row>
    <row r="221" s="13" customFormat="1">
      <c r="A221" s="13"/>
      <c r="B221" s="247"/>
      <c r="C221" s="248"/>
      <c r="D221" s="249" t="s">
        <v>156</v>
      </c>
      <c r="E221" s="250" t="s">
        <v>1</v>
      </c>
      <c r="F221" s="251" t="s">
        <v>867</v>
      </c>
      <c r="G221" s="248"/>
      <c r="H221" s="252">
        <v>45.100000000000001</v>
      </c>
      <c r="I221" s="253"/>
      <c r="J221" s="248"/>
      <c r="K221" s="248"/>
      <c r="L221" s="254"/>
      <c r="M221" s="255"/>
      <c r="N221" s="256"/>
      <c r="O221" s="256"/>
      <c r="P221" s="256"/>
      <c r="Q221" s="256"/>
      <c r="R221" s="256"/>
      <c r="S221" s="256"/>
      <c r="T221" s="25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8" t="s">
        <v>156</v>
      </c>
      <c r="AU221" s="258" t="s">
        <v>85</v>
      </c>
      <c r="AV221" s="13" t="s">
        <v>85</v>
      </c>
      <c r="AW221" s="13" t="s">
        <v>32</v>
      </c>
      <c r="AX221" s="13" t="s">
        <v>75</v>
      </c>
      <c r="AY221" s="258" t="s">
        <v>147</v>
      </c>
    </row>
    <row r="222" s="14" customFormat="1">
      <c r="A222" s="14"/>
      <c r="B222" s="259"/>
      <c r="C222" s="260"/>
      <c r="D222" s="249" t="s">
        <v>156</v>
      </c>
      <c r="E222" s="261" t="s">
        <v>1</v>
      </c>
      <c r="F222" s="262" t="s">
        <v>159</v>
      </c>
      <c r="G222" s="260"/>
      <c r="H222" s="263">
        <v>45.100000000000001</v>
      </c>
      <c r="I222" s="264"/>
      <c r="J222" s="260"/>
      <c r="K222" s="260"/>
      <c r="L222" s="265"/>
      <c r="M222" s="266"/>
      <c r="N222" s="267"/>
      <c r="O222" s="267"/>
      <c r="P222" s="267"/>
      <c r="Q222" s="267"/>
      <c r="R222" s="267"/>
      <c r="S222" s="267"/>
      <c r="T222" s="268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9" t="s">
        <v>156</v>
      </c>
      <c r="AU222" s="269" t="s">
        <v>85</v>
      </c>
      <c r="AV222" s="14" t="s">
        <v>154</v>
      </c>
      <c r="AW222" s="14" t="s">
        <v>32</v>
      </c>
      <c r="AX222" s="14" t="s">
        <v>83</v>
      </c>
      <c r="AY222" s="269" t="s">
        <v>147</v>
      </c>
    </row>
    <row r="223" s="2" customFormat="1" ht="14.4" customHeight="1">
      <c r="A223" s="39"/>
      <c r="B223" s="40"/>
      <c r="C223" s="234" t="s">
        <v>434</v>
      </c>
      <c r="D223" s="234" t="s">
        <v>149</v>
      </c>
      <c r="E223" s="235" t="s">
        <v>868</v>
      </c>
      <c r="F223" s="236" t="s">
        <v>869</v>
      </c>
      <c r="G223" s="237" t="s">
        <v>189</v>
      </c>
      <c r="H223" s="238">
        <v>20</v>
      </c>
      <c r="I223" s="239"/>
      <c r="J223" s="240">
        <f>ROUND(I223*H223,2)</f>
        <v>0</v>
      </c>
      <c r="K223" s="236" t="s">
        <v>153</v>
      </c>
      <c r="L223" s="45"/>
      <c r="M223" s="241" t="s">
        <v>1</v>
      </c>
      <c r="N223" s="242" t="s">
        <v>40</v>
      </c>
      <c r="O223" s="92"/>
      <c r="P223" s="243">
        <f>O223*H223</f>
        <v>0</v>
      </c>
      <c r="Q223" s="243">
        <v>0</v>
      </c>
      <c r="R223" s="243">
        <f>Q223*H223</f>
        <v>0</v>
      </c>
      <c r="S223" s="243">
        <v>0</v>
      </c>
      <c r="T223" s="244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5" t="s">
        <v>219</v>
      </c>
      <c r="AT223" s="245" t="s">
        <v>149</v>
      </c>
      <c r="AU223" s="245" t="s">
        <v>85</v>
      </c>
      <c r="AY223" s="18" t="s">
        <v>147</v>
      </c>
      <c r="BE223" s="246">
        <f>IF(N223="základní",J223,0)</f>
        <v>0</v>
      </c>
      <c r="BF223" s="246">
        <f>IF(N223="snížená",J223,0)</f>
        <v>0</v>
      </c>
      <c r="BG223" s="246">
        <f>IF(N223="zákl. přenesená",J223,0)</f>
        <v>0</v>
      </c>
      <c r="BH223" s="246">
        <f>IF(N223="sníž. přenesená",J223,0)</f>
        <v>0</v>
      </c>
      <c r="BI223" s="246">
        <f>IF(N223="nulová",J223,0)</f>
        <v>0</v>
      </c>
      <c r="BJ223" s="18" t="s">
        <v>83</v>
      </c>
      <c r="BK223" s="246">
        <f>ROUND(I223*H223,2)</f>
        <v>0</v>
      </c>
      <c r="BL223" s="18" t="s">
        <v>219</v>
      </c>
      <c r="BM223" s="245" t="s">
        <v>675</v>
      </c>
    </row>
    <row r="224" s="2" customFormat="1" ht="14.4" customHeight="1">
      <c r="A224" s="39"/>
      <c r="B224" s="40"/>
      <c r="C224" s="234" t="s">
        <v>438</v>
      </c>
      <c r="D224" s="234" t="s">
        <v>149</v>
      </c>
      <c r="E224" s="235" t="s">
        <v>870</v>
      </c>
      <c r="F224" s="236" t="s">
        <v>871</v>
      </c>
      <c r="G224" s="237" t="s">
        <v>189</v>
      </c>
      <c r="H224" s="238">
        <v>6</v>
      </c>
      <c r="I224" s="239"/>
      <c r="J224" s="240">
        <f>ROUND(I224*H224,2)</f>
        <v>0</v>
      </c>
      <c r="K224" s="236" t="s">
        <v>153</v>
      </c>
      <c r="L224" s="45"/>
      <c r="M224" s="241" t="s">
        <v>1</v>
      </c>
      <c r="N224" s="242" t="s">
        <v>40</v>
      </c>
      <c r="O224" s="92"/>
      <c r="P224" s="243">
        <f>O224*H224</f>
        <v>0</v>
      </c>
      <c r="Q224" s="243">
        <v>0</v>
      </c>
      <c r="R224" s="243">
        <f>Q224*H224</f>
        <v>0</v>
      </c>
      <c r="S224" s="243">
        <v>0</v>
      </c>
      <c r="T224" s="244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5" t="s">
        <v>219</v>
      </c>
      <c r="AT224" s="245" t="s">
        <v>149</v>
      </c>
      <c r="AU224" s="245" t="s">
        <v>85</v>
      </c>
      <c r="AY224" s="18" t="s">
        <v>147</v>
      </c>
      <c r="BE224" s="246">
        <f>IF(N224="základní",J224,0)</f>
        <v>0</v>
      </c>
      <c r="BF224" s="246">
        <f>IF(N224="snížená",J224,0)</f>
        <v>0</v>
      </c>
      <c r="BG224" s="246">
        <f>IF(N224="zákl. přenesená",J224,0)</f>
        <v>0</v>
      </c>
      <c r="BH224" s="246">
        <f>IF(N224="sníž. přenesená",J224,0)</f>
        <v>0</v>
      </c>
      <c r="BI224" s="246">
        <f>IF(N224="nulová",J224,0)</f>
        <v>0</v>
      </c>
      <c r="BJ224" s="18" t="s">
        <v>83</v>
      </c>
      <c r="BK224" s="246">
        <f>ROUND(I224*H224,2)</f>
        <v>0</v>
      </c>
      <c r="BL224" s="18" t="s">
        <v>219</v>
      </c>
      <c r="BM224" s="245" t="s">
        <v>684</v>
      </c>
    </row>
    <row r="225" s="2" customFormat="1" ht="14.4" customHeight="1">
      <c r="A225" s="39"/>
      <c r="B225" s="40"/>
      <c r="C225" s="234" t="s">
        <v>442</v>
      </c>
      <c r="D225" s="234" t="s">
        <v>149</v>
      </c>
      <c r="E225" s="235" t="s">
        <v>872</v>
      </c>
      <c r="F225" s="236" t="s">
        <v>873</v>
      </c>
      <c r="G225" s="237" t="s">
        <v>809</v>
      </c>
      <c r="H225" s="238">
        <v>2</v>
      </c>
      <c r="I225" s="239"/>
      <c r="J225" s="240">
        <f>ROUND(I225*H225,2)</f>
        <v>0</v>
      </c>
      <c r="K225" s="236" t="s">
        <v>1</v>
      </c>
      <c r="L225" s="45"/>
      <c r="M225" s="241" t="s">
        <v>1</v>
      </c>
      <c r="N225" s="242" t="s">
        <v>40</v>
      </c>
      <c r="O225" s="92"/>
      <c r="P225" s="243">
        <f>O225*H225</f>
        <v>0</v>
      </c>
      <c r="Q225" s="243">
        <v>0</v>
      </c>
      <c r="R225" s="243">
        <f>Q225*H225</f>
        <v>0</v>
      </c>
      <c r="S225" s="243">
        <v>0</v>
      </c>
      <c r="T225" s="244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5" t="s">
        <v>219</v>
      </c>
      <c r="AT225" s="245" t="s">
        <v>149</v>
      </c>
      <c r="AU225" s="245" t="s">
        <v>85</v>
      </c>
      <c r="AY225" s="18" t="s">
        <v>147</v>
      </c>
      <c r="BE225" s="246">
        <f>IF(N225="základní",J225,0)</f>
        <v>0</v>
      </c>
      <c r="BF225" s="246">
        <f>IF(N225="snížená",J225,0)</f>
        <v>0</v>
      </c>
      <c r="BG225" s="246">
        <f>IF(N225="zákl. přenesená",J225,0)</f>
        <v>0</v>
      </c>
      <c r="BH225" s="246">
        <f>IF(N225="sníž. přenesená",J225,0)</f>
        <v>0</v>
      </c>
      <c r="BI225" s="246">
        <f>IF(N225="nulová",J225,0)</f>
        <v>0</v>
      </c>
      <c r="BJ225" s="18" t="s">
        <v>83</v>
      </c>
      <c r="BK225" s="246">
        <f>ROUND(I225*H225,2)</f>
        <v>0</v>
      </c>
      <c r="BL225" s="18" t="s">
        <v>219</v>
      </c>
      <c r="BM225" s="245" t="s">
        <v>692</v>
      </c>
    </row>
    <row r="226" s="2" customFormat="1" ht="14.4" customHeight="1">
      <c r="A226" s="39"/>
      <c r="B226" s="40"/>
      <c r="C226" s="234" t="s">
        <v>447</v>
      </c>
      <c r="D226" s="234" t="s">
        <v>149</v>
      </c>
      <c r="E226" s="235" t="s">
        <v>874</v>
      </c>
      <c r="F226" s="236" t="s">
        <v>875</v>
      </c>
      <c r="G226" s="237" t="s">
        <v>809</v>
      </c>
      <c r="H226" s="238">
        <v>4</v>
      </c>
      <c r="I226" s="239"/>
      <c r="J226" s="240">
        <f>ROUND(I226*H226,2)</f>
        <v>0</v>
      </c>
      <c r="K226" s="236" t="s">
        <v>1</v>
      </c>
      <c r="L226" s="45"/>
      <c r="M226" s="241" t="s">
        <v>1</v>
      </c>
      <c r="N226" s="242" t="s">
        <v>40</v>
      </c>
      <c r="O226" s="92"/>
      <c r="P226" s="243">
        <f>O226*H226</f>
        <v>0</v>
      </c>
      <c r="Q226" s="243">
        <v>0</v>
      </c>
      <c r="R226" s="243">
        <f>Q226*H226</f>
        <v>0</v>
      </c>
      <c r="S226" s="243">
        <v>0</v>
      </c>
      <c r="T226" s="244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5" t="s">
        <v>219</v>
      </c>
      <c r="AT226" s="245" t="s">
        <v>149</v>
      </c>
      <c r="AU226" s="245" t="s">
        <v>85</v>
      </c>
      <c r="AY226" s="18" t="s">
        <v>147</v>
      </c>
      <c r="BE226" s="246">
        <f>IF(N226="základní",J226,0)</f>
        <v>0</v>
      </c>
      <c r="BF226" s="246">
        <f>IF(N226="snížená",J226,0)</f>
        <v>0</v>
      </c>
      <c r="BG226" s="246">
        <f>IF(N226="zákl. přenesená",J226,0)</f>
        <v>0</v>
      </c>
      <c r="BH226" s="246">
        <f>IF(N226="sníž. přenesená",J226,0)</f>
        <v>0</v>
      </c>
      <c r="BI226" s="246">
        <f>IF(N226="nulová",J226,0)</f>
        <v>0</v>
      </c>
      <c r="BJ226" s="18" t="s">
        <v>83</v>
      </c>
      <c r="BK226" s="246">
        <f>ROUND(I226*H226,2)</f>
        <v>0</v>
      </c>
      <c r="BL226" s="18" t="s">
        <v>219</v>
      </c>
      <c r="BM226" s="245" t="s">
        <v>704</v>
      </c>
    </row>
    <row r="227" s="2" customFormat="1" ht="24.15" customHeight="1">
      <c r="A227" s="39"/>
      <c r="B227" s="40"/>
      <c r="C227" s="234" t="s">
        <v>451</v>
      </c>
      <c r="D227" s="234" t="s">
        <v>149</v>
      </c>
      <c r="E227" s="235" t="s">
        <v>876</v>
      </c>
      <c r="F227" s="236" t="s">
        <v>877</v>
      </c>
      <c r="G227" s="237" t="s">
        <v>189</v>
      </c>
      <c r="H227" s="238">
        <v>3</v>
      </c>
      <c r="I227" s="239"/>
      <c r="J227" s="240">
        <f>ROUND(I227*H227,2)</f>
        <v>0</v>
      </c>
      <c r="K227" s="236" t="s">
        <v>153</v>
      </c>
      <c r="L227" s="45"/>
      <c r="M227" s="241" t="s">
        <v>1</v>
      </c>
      <c r="N227" s="242" t="s">
        <v>40</v>
      </c>
      <c r="O227" s="92"/>
      <c r="P227" s="243">
        <f>O227*H227</f>
        <v>0</v>
      </c>
      <c r="Q227" s="243">
        <v>0</v>
      </c>
      <c r="R227" s="243">
        <f>Q227*H227</f>
        <v>0</v>
      </c>
      <c r="S227" s="243">
        <v>0</v>
      </c>
      <c r="T227" s="244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5" t="s">
        <v>219</v>
      </c>
      <c r="AT227" s="245" t="s">
        <v>149</v>
      </c>
      <c r="AU227" s="245" t="s">
        <v>85</v>
      </c>
      <c r="AY227" s="18" t="s">
        <v>147</v>
      </c>
      <c r="BE227" s="246">
        <f>IF(N227="základní",J227,0)</f>
        <v>0</v>
      </c>
      <c r="BF227" s="246">
        <f>IF(N227="snížená",J227,0)</f>
        <v>0</v>
      </c>
      <c r="BG227" s="246">
        <f>IF(N227="zákl. přenesená",J227,0)</f>
        <v>0</v>
      </c>
      <c r="BH227" s="246">
        <f>IF(N227="sníž. přenesená",J227,0)</f>
        <v>0</v>
      </c>
      <c r="BI227" s="246">
        <f>IF(N227="nulová",J227,0)</f>
        <v>0</v>
      </c>
      <c r="BJ227" s="18" t="s">
        <v>83</v>
      </c>
      <c r="BK227" s="246">
        <f>ROUND(I227*H227,2)</f>
        <v>0</v>
      </c>
      <c r="BL227" s="18" t="s">
        <v>219</v>
      </c>
      <c r="BM227" s="245" t="s">
        <v>715</v>
      </c>
    </row>
    <row r="228" s="2" customFormat="1" ht="14.4" customHeight="1">
      <c r="A228" s="39"/>
      <c r="B228" s="40"/>
      <c r="C228" s="270" t="s">
        <v>455</v>
      </c>
      <c r="D228" s="270" t="s">
        <v>262</v>
      </c>
      <c r="E228" s="271" t="s">
        <v>878</v>
      </c>
      <c r="F228" s="272" t="s">
        <v>879</v>
      </c>
      <c r="G228" s="273" t="s">
        <v>189</v>
      </c>
      <c r="H228" s="274">
        <v>3</v>
      </c>
      <c r="I228" s="275"/>
      <c r="J228" s="276">
        <f>ROUND(I228*H228,2)</f>
        <v>0</v>
      </c>
      <c r="K228" s="272" t="s">
        <v>1</v>
      </c>
      <c r="L228" s="277"/>
      <c r="M228" s="278" t="s">
        <v>1</v>
      </c>
      <c r="N228" s="279" t="s">
        <v>40</v>
      </c>
      <c r="O228" s="92"/>
      <c r="P228" s="243">
        <f>O228*H228</f>
        <v>0</v>
      </c>
      <c r="Q228" s="243">
        <v>0</v>
      </c>
      <c r="R228" s="243">
        <f>Q228*H228</f>
        <v>0</v>
      </c>
      <c r="S228" s="243">
        <v>0</v>
      </c>
      <c r="T228" s="244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5" t="s">
        <v>314</v>
      </c>
      <c r="AT228" s="245" t="s">
        <v>262</v>
      </c>
      <c r="AU228" s="245" t="s">
        <v>85</v>
      </c>
      <c r="AY228" s="18" t="s">
        <v>147</v>
      </c>
      <c r="BE228" s="246">
        <f>IF(N228="základní",J228,0)</f>
        <v>0</v>
      </c>
      <c r="BF228" s="246">
        <f>IF(N228="snížená",J228,0)</f>
        <v>0</v>
      </c>
      <c r="BG228" s="246">
        <f>IF(N228="zákl. přenesená",J228,0)</f>
        <v>0</v>
      </c>
      <c r="BH228" s="246">
        <f>IF(N228="sníž. přenesená",J228,0)</f>
        <v>0</v>
      </c>
      <c r="BI228" s="246">
        <f>IF(N228="nulová",J228,0)</f>
        <v>0</v>
      </c>
      <c r="BJ228" s="18" t="s">
        <v>83</v>
      </c>
      <c r="BK228" s="246">
        <f>ROUND(I228*H228,2)</f>
        <v>0</v>
      </c>
      <c r="BL228" s="18" t="s">
        <v>219</v>
      </c>
      <c r="BM228" s="245" t="s">
        <v>727</v>
      </c>
    </row>
    <row r="229" s="2" customFormat="1" ht="14.4" customHeight="1">
      <c r="A229" s="39"/>
      <c r="B229" s="40"/>
      <c r="C229" s="270" t="s">
        <v>459</v>
      </c>
      <c r="D229" s="270" t="s">
        <v>262</v>
      </c>
      <c r="E229" s="271" t="s">
        <v>880</v>
      </c>
      <c r="F229" s="272" t="s">
        <v>881</v>
      </c>
      <c r="G229" s="273" t="s">
        <v>189</v>
      </c>
      <c r="H229" s="274">
        <v>3</v>
      </c>
      <c r="I229" s="275"/>
      <c r="J229" s="276">
        <f>ROUND(I229*H229,2)</f>
        <v>0</v>
      </c>
      <c r="K229" s="272" t="s">
        <v>1</v>
      </c>
      <c r="L229" s="277"/>
      <c r="M229" s="278" t="s">
        <v>1</v>
      </c>
      <c r="N229" s="279" t="s">
        <v>40</v>
      </c>
      <c r="O229" s="92"/>
      <c r="P229" s="243">
        <f>O229*H229</f>
        <v>0</v>
      </c>
      <c r="Q229" s="243">
        <v>0</v>
      </c>
      <c r="R229" s="243">
        <f>Q229*H229</f>
        <v>0</v>
      </c>
      <c r="S229" s="243">
        <v>0</v>
      </c>
      <c r="T229" s="244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5" t="s">
        <v>314</v>
      </c>
      <c r="AT229" s="245" t="s">
        <v>262</v>
      </c>
      <c r="AU229" s="245" t="s">
        <v>85</v>
      </c>
      <c r="AY229" s="18" t="s">
        <v>147</v>
      </c>
      <c r="BE229" s="246">
        <f>IF(N229="základní",J229,0)</f>
        <v>0</v>
      </c>
      <c r="BF229" s="246">
        <f>IF(N229="snížená",J229,0)</f>
        <v>0</v>
      </c>
      <c r="BG229" s="246">
        <f>IF(N229="zákl. přenesená",J229,0)</f>
        <v>0</v>
      </c>
      <c r="BH229" s="246">
        <f>IF(N229="sníž. přenesená",J229,0)</f>
        <v>0</v>
      </c>
      <c r="BI229" s="246">
        <f>IF(N229="nulová",J229,0)</f>
        <v>0</v>
      </c>
      <c r="BJ229" s="18" t="s">
        <v>83</v>
      </c>
      <c r="BK229" s="246">
        <f>ROUND(I229*H229,2)</f>
        <v>0</v>
      </c>
      <c r="BL229" s="18" t="s">
        <v>219</v>
      </c>
      <c r="BM229" s="245" t="s">
        <v>735</v>
      </c>
    </row>
    <row r="230" s="2" customFormat="1" ht="14.4" customHeight="1">
      <c r="A230" s="39"/>
      <c r="B230" s="40"/>
      <c r="C230" s="234" t="s">
        <v>463</v>
      </c>
      <c r="D230" s="234" t="s">
        <v>149</v>
      </c>
      <c r="E230" s="235" t="s">
        <v>882</v>
      </c>
      <c r="F230" s="236" t="s">
        <v>883</v>
      </c>
      <c r="G230" s="237" t="s">
        <v>189</v>
      </c>
      <c r="H230" s="238">
        <v>2</v>
      </c>
      <c r="I230" s="239"/>
      <c r="J230" s="240">
        <f>ROUND(I230*H230,2)</f>
        <v>0</v>
      </c>
      <c r="K230" s="236" t="s">
        <v>153</v>
      </c>
      <c r="L230" s="45"/>
      <c r="M230" s="241" t="s">
        <v>1</v>
      </c>
      <c r="N230" s="242" t="s">
        <v>40</v>
      </c>
      <c r="O230" s="92"/>
      <c r="P230" s="243">
        <f>O230*H230</f>
        <v>0</v>
      </c>
      <c r="Q230" s="243">
        <v>0</v>
      </c>
      <c r="R230" s="243">
        <f>Q230*H230</f>
        <v>0</v>
      </c>
      <c r="S230" s="243">
        <v>0</v>
      </c>
      <c r="T230" s="244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5" t="s">
        <v>219</v>
      </c>
      <c r="AT230" s="245" t="s">
        <v>149</v>
      </c>
      <c r="AU230" s="245" t="s">
        <v>85</v>
      </c>
      <c r="AY230" s="18" t="s">
        <v>147</v>
      </c>
      <c r="BE230" s="246">
        <f>IF(N230="základní",J230,0)</f>
        <v>0</v>
      </c>
      <c r="BF230" s="246">
        <f>IF(N230="snížená",J230,0)</f>
        <v>0</v>
      </c>
      <c r="BG230" s="246">
        <f>IF(N230="zákl. přenesená",J230,0)</f>
        <v>0</v>
      </c>
      <c r="BH230" s="246">
        <f>IF(N230="sníž. přenesená",J230,0)</f>
        <v>0</v>
      </c>
      <c r="BI230" s="246">
        <f>IF(N230="nulová",J230,0)</f>
        <v>0</v>
      </c>
      <c r="BJ230" s="18" t="s">
        <v>83</v>
      </c>
      <c r="BK230" s="246">
        <f>ROUND(I230*H230,2)</f>
        <v>0</v>
      </c>
      <c r="BL230" s="18" t="s">
        <v>219</v>
      </c>
      <c r="BM230" s="245" t="s">
        <v>743</v>
      </c>
    </row>
    <row r="231" s="2" customFormat="1" ht="14.4" customHeight="1">
      <c r="A231" s="39"/>
      <c r="B231" s="40"/>
      <c r="C231" s="270" t="s">
        <v>468</v>
      </c>
      <c r="D231" s="270" t="s">
        <v>262</v>
      </c>
      <c r="E231" s="271" t="s">
        <v>884</v>
      </c>
      <c r="F231" s="272" t="s">
        <v>885</v>
      </c>
      <c r="G231" s="273" t="s">
        <v>809</v>
      </c>
      <c r="H231" s="274">
        <v>2</v>
      </c>
      <c r="I231" s="275"/>
      <c r="J231" s="276">
        <f>ROUND(I231*H231,2)</f>
        <v>0</v>
      </c>
      <c r="K231" s="272" t="s">
        <v>1</v>
      </c>
      <c r="L231" s="277"/>
      <c r="M231" s="278" t="s">
        <v>1</v>
      </c>
      <c r="N231" s="279" t="s">
        <v>40</v>
      </c>
      <c r="O231" s="92"/>
      <c r="P231" s="243">
        <f>O231*H231</f>
        <v>0</v>
      </c>
      <c r="Q231" s="243">
        <v>0</v>
      </c>
      <c r="R231" s="243">
        <f>Q231*H231</f>
        <v>0</v>
      </c>
      <c r="S231" s="243">
        <v>0</v>
      </c>
      <c r="T231" s="244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5" t="s">
        <v>314</v>
      </c>
      <c r="AT231" s="245" t="s">
        <v>262</v>
      </c>
      <c r="AU231" s="245" t="s">
        <v>85</v>
      </c>
      <c r="AY231" s="18" t="s">
        <v>147</v>
      </c>
      <c r="BE231" s="246">
        <f>IF(N231="základní",J231,0)</f>
        <v>0</v>
      </c>
      <c r="BF231" s="246">
        <f>IF(N231="snížená",J231,0)</f>
        <v>0</v>
      </c>
      <c r="BG231" s="246">
        <f>IF(N231="zákl. přenesená",J231,0)</f>
        <v>0</v>
      </c>
      <c r="BH231" s="246">
        <f>IF(N231="sníž. přenesená",J231,0)</f>
        <v>0</v>
      </c>
      <c r="BI231" s="246">
        <f>IF(N231="nulová",J231,0)</f>
        <v>0</v>
      </c>
      <c r="BJ231" s="18" t="s">
        <v>83</v>
      </c>
      <c r="BK231" s="246">
        <f>ROUND(I231*H231,2)</f>
        <v>0</v>
      </c>
      <c r="BL231" s="18" t="s">
        <v>219</v>
      </c>
      <c r="BM231" s="245" t="s">
        <v>886</v>
      </c>
    </row>
    <row r="232" s="2" customFormat="1" ht="14.4" customHeight="1">
      <c r="A232" s="39"/>
      <c r="B232" s="40"/>
      <c r="C232" s="270" t="s">
        <v>472</v>
      </c>
      <c r="D232" s="270" t="s">
        <v>262</v>
      </c>
      <c r="E232" s="271" t="s">
        <v>880</v>
      </c>
      <c r="F232" s="272" t="s">
        <v>881</v>
      </c>
      <c r="G232" s="273" t="s">
        <v>189</v>
      </c>
      <c r="H232" s="274">
        <v>2</v>
      </c>
      <c r="I232" s="275"/>
      <c r="J232" s="276">
        <f>ROUND(I232*H232,2)</f>
        <v>0</v>
      </c>
      <c r="K232" s="272" t="s">
        <v>1</v>
      </c>
      <c r="L232" s="277"/>
      <c r="M232" s="278" t="s">
        <v>1</v>
      </c>
      <c r="N232" s="279" t="s">
        <v>40</v>
      </c>
      <c r="O232" s="92"/>
      <c r="P232" s="243">
        <f>O232*H232</f>
        <v>0</v>
      </c>
      <c r="Q232" s="243">
        <v>0</v>
      </c>
      <c r="R232" s="243">
        <f>Q232*H232</f>
        <v>0</v>
      </c>
      <c r="S232" s="243">
        <v>0</v>
      </c>
      <c r="T232" s="244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5" t="s">
        <v>314</v>
      </c>
      <c r="AT232" s="245" t="s">
        <v>262</v>
      </c>
      <c r="AU232" s="245" t="s">
        <v>85</v>
      </c>
      <c r="AY232" s="18" t="s">
        <v>147</v>
      </c>
      <c r="BE232" s="246">
        <f>IF(N232="základní",J232,0)</f>
        <v>0</v>
      </c>
      <c r="BF232" s="246">
        <f>IF(N232="snížená",J232,0)</f>
        <v>0</v>
      </c>
      <c r="BG232" s="246">
        <f>IF(N232="zákl. přenesená",J232,0)</f>
        <v>0</v>
      </c>
      <c r="BH232" s="246">
        <f>IF(N232="sníž. přenesená",J232,0)</f>
        <v>0</v>
      </c>
      <c r="BI232" s="246">
        <f>IF(N232="nulová",J232,0)</f>
        <v>0</v>
      </c>
      <c r="BJ232" s="18" t="s">
        <v>83</v>
      </c>
      <c r="BK232" s="246">
        <f>ROUND(I232*H232,2)</f>
        <v>0</v>
      </c>
      <c r="BL232" s="18" t="s">
        <v>219</v>
      </c>
      <c r="BM232" s="245" t="s">
        <v>887</v>
      </c>
    </row>
    <row r="233" s="2" customFormat="1" ht="24.15" customHeight="1">
      <c r="A233" s="39"/>
      <c r="B233" s="40"/>
      <c r="C233" s="234" t="s">
        <v>320</v>
      </c>
      <c r="D233" s="234" t="s">
        <v>149</v>
      </c>
      <c r="E233" s="235" t="s">
        <v>888</v>
      </c>
      <c r="F233" s="236" t="s">
        <v>889</v>
      </c>
      <c r="G233" s="237" t="s">
        <v>189</v>
      </c>
      <c r="H233" s="238">
        <v>37</v>
      </c>
      <c r="I233" s="239"/>
      <c r="J233" s="240">
        <f>ROUND(I233*H233,2)</f>
        <v>0</v>
      </c>
      <c r="K233" s="236" t="s">
        <v>153</v>
      </c>
      <c r="L233" s="45"/>
      <c r="M233" s="241" t="s">
        <v>1</v>
      </c>
      <c r="N233" s="242" t="s">
        <v>40</v>
      </c>
      <c r="O233" s="92"/>
      <c r="P233" s="243">
        <f>O233*H233</f>
        <v>0</v>
      </c>
      <c r="Q233" s="243">
        <v>0</v>
      </c>
      <c r="R233" s="243">
        <f>Q233*H233</f>
        <v>0</v>
      </c>
      <c r="S233" s="243">
        <v>0</v>
      </c>
      <c r="T233" s="244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5" t="s">
        <v>219</v>
      </c>
      <c r="AT233" s="245" t="s">
        <v>149</v>
      </c>
      <c r="AU233" s="245" t="s">
        <v>85</v>
      </c>
      <c r="AY233" s="18" t="s">
        <v>147</v>
      </c>
      <c r="BE233" s="246">
        <f>IF(N233="základní",J233,0)</f>
        <v>0</v>
      </c>
      <c r="BF233" s="246">
        <f>IF(N233="snížená",J233,0)</f>
        <v>0</v>
      </c>
      <c r="BG233" s="246">
        <f>IF(N233="zákl. přenesená",J233,0)</f>
        <v>0</v>
      </c>
      <c r="BH233" s="246">
        <f>IF(N233="sníž. přenesená",J233,0)</f>
        <v>0</v>
      </c>
      <c r="BI233" s="246">
        <f>IF(N233="nulová",J233,0)</f>
        <v>0</v>
      </c>
      <c r="BJ233" s="18" t="s">
        <v>83</v>
      </c>
      <c r="BK233" s="246">
        <f>ROUND(I233*H233,2)</f>
        <v>0</v>
      </c>
      <c r="BL233" s="18" t="s">
        <v>219</v>
      </c>
      <c r="BM233" s="245" t="s">
        <v>890</v>
      </c>
    </row>
    <row r="234" s="2" customFormat="1" ht="14.4" customHeight="1">
      <c r="A234" s="39"/>
      <c r="B234" s="40"/>
      <c r="C234" s="270" t="s">
        <v>480</v>
      </c>
      <c r="D234" s="270" t="s">
        <v>262</v>
      </c>
      <c r="E234" s="271" t="s">
        <v>891</v>
      </c>
      <c r="F234" s="272" t="s">
        <v>892</v>
      </c>
      <c r="G234" s="273" t="s">
        <v>189</v>
      </c>
      <c r="H234" s="274">
        <v>14</v>
      </c>
      <c r="I234" s="275"/>
      <c r="J234" s="276">
        <f>ROUND(I234*H234,2)</f>
        <v>0</v>
      </c>
      <c r="K234" s="272" t="s">
        <v>1</v>
      </c>
      <c r="L234" s="277"/>
      <c r="M234" s="278" t="s">
        <v>1</v>
      </c>
      <c r="N234" s="279" t="s">
        <v>40</v>
      </c>
      <c r="O234" s="92"/>
      <c r="P234" s="243">
        <f>O234*H234</f>
        <v>0</v>
      </c>
      <c r="Q234" s="243">
        <v>0</v>
      </c>
      <c r="R234" s="243">
        <f>Q234*H234</f>
        <v>0</v>
      </c>
      <c r="S234" s="243">
        <v>0</v>
      </c>
      <c r="T234" s="244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5" t="s">
        <v>314</v>
      </c>
      <c r="AT234" s="245" t="s">
        <v>262</v>
      </c>
      <c r="AU234" s="245" t="s">
        <v>85</v>
      </c>
      <c r="AY234" s="18" t="s">
        <v>147</v>
      </c>
      <c r="BE234" s="246">
        <f>IF(N234="základní",J234,0)</f>
        <v>0</v>
      </c>
      <c r="BF234" s="246">
        <f>IF(N234="snížená",J234,0)</f>
        <v>0</v>
      </c>
      <c r="BG234" s="246">
        <f>IF(N234="zákl. přenesená",J234,0)</f>
        <v>0</v>
      </c>
      <c r="BH234" s="246">
        <f>IF(N234="sníž. přenesená",J234,0)</f>
        <v>0</v>
      </c>
      <c r="BI234" s="246">
        <f>IF(N234="nulová",J234,0)</f>
        <v>0</v>
      </c>
      <c r="BJ234" s="18" t="s">
        <v>83</v>
      </c>
      <c r="BK234" s="246">
        <f>ROUND(I234*H234,2)</f>
        <v>0</v>
      </c>
      <c r="BL234" s="18" t="s">
        <v>219</v>
      </c>
      <c r="BM234" s="245" t="s">
        <v>893</v>
      </c>
    </row>
    <row r="235" s="2" customFormat="1" ht="14.4" customHeight="1">
      <c r="A235" s="39"/>
      <c r="B235" s="40"/>
      <c r="C235" s="270" t="s">
        <v>484</v>
      </c>
      <c r="D235" s="270" t="s">
        <v>262</v>
      </c>
      <c r="E235" s="271" t="s">
        <v>894</v>
      </c>
      <c r="F235" s="272" t="s">
        <v>895</v>
      </c>
      <c r="G235" s="273" t="s">
        <v>189</v>
      </c>
      <c r="H235" s="274">
        <v>18</v>
      </c>
      <c r="I235" s="275"/>
      <c r="J235" s="276">
        <f>ROUND(I235*H235,2)</f>
        <v>0</v>
      </c>
      <c r="K235" s="272" t="s">
        <v>1</v>
      </c>
      <c r="L235" s="277"/>
      <c r="M235" s="278" t="s">
        <v>1</v>
      </c>
      <c r="N235" s="279" t="s">
        <v>40</v>
      </c>
      <c r="O235" s="92"/>
      <c r="P235" s="243">
        <f>O235*H235</f>
        <v>0</v>
      </c>
      <c r="Q235" s="243">
        <v>0</v>
      </c>
      <c r="R235" s="243">
        <f>Q235*H235</f>
        <v>0</v>
      </c>
      <c r="S235" s="243">
        <v>0</v>
      </c>
      <c r="T235" s="244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5" t="s">
        <v>314</v>
      </c>
      <c r="AT235" s="245" t="s">
        <v>262</v>
      </c>
      <c r="AU235" s="245" t="s">
        <v>85</v>
      </c>
      <c r="AY235" s="18" t="s">
        <v>147</v>
      </c>
      <c r="BE235" s="246">
        <f>IF(N235="základní",J235,0)</f>
        <v>0</v>
      </c>
      <c r="BF235" s="246">
        <f>IF(N235="snížená",J235,0)</f>
        <v>0</v>
      </c>
      <c r="BG235" s="246">
        <f>IF(N235="zákl. přenesená",J235,0)</f>
        <v>0</v>
      </c>
      <c r="BH235" s="246">
        <f>IF(N235="sníž. přenesená",J235,0)</f>
        <v>0</v>
      </c>
      <c r="BI235" s="246">
        <f>IF(N235="nulová",J235,0)</f>
        <v>0</v>
      </c>
      <c r="BJ235" s="18" t="s">
        <v>83</v>
      </c>
      <c r="BK235" s="246">
        <f>ROUND(I235*H235,2)</f>
        <v>0</v>
      </c>
      <c r="BL235" s="18" t="s">
        <v>219</v>
      </c>
      <c r="BM235" s="245" t="s">
        <v>896</v>
      </c>
    </row>
    <row r="236" s="2" customFormat="1" ht="14.4" customHeight="1">
      <c r="A236" s="39"/>
      <c r="B236" s="40"/>
      <c r="C236" s="270" t="s">
        <v>489</v>
      </c>
      <c r="D236" s="270" t="s">
        <v>262</v>
      </c>
      <c r="E236" s="271" t="s">
        <v>897</v>
      </c>
      <c r="F236" s="272" t="s">
        <v>898</v>
      </c>
      <c r="G236" s="273" t="s">
        <v>189</v>
      </c>
      <c r="H236" s="274">
        <v>5</v>
      </c>
      <c r="I236" s="275"/>
      <c r="J236" s="276">
        <f>ROUND(I236*H236,2)</f>
        <v>0</v>
      </c>
      <c r="K236" s="272" t="s">
        <v>1</v>
      </c>
      <c r="L236" s="277"/>
      <c r="M236" s="278" t="s">
        <v>1</v>
      </c>
      <c r="N236" s="279" t="s">
        <v>40</v>
      </c>
      <c r="O236" s="92"/>
      <c r="P236" s="243">
        <f>O236*H236</f>
        <v>0</v>
      </c>
      <c r="Q236" s="243">
        <v>0</v>
      </c>
      <c r="R236" s="243">
        <f>Q236*H236</f>
        <v>0</v>
      </c>
      <c r="S236" s="243">
        <v>0</v>
      </c>
      <c r="T236" s="244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5" t="s">
        <v>314</v>
      </c>
      <c r="AT236" s="245" t="s">
        <v>262</v>
      </c>
      <c r="AU236" s="245" t="s">
        <v>85</v>
      </c>
      <c r="AY236" s="18" t="s">
        <v>147</v>
      </c>
      <c r="BE236" s="246">
        <f>IF(N236="základní",J236,0)</f>
        <v>0</v>
      </c>
      <c r="BF236" s="246">
        <f>IF(N236="snížená",J236,0)</f>
        <v>0</v>
      </c>
      <c r="BG236" s="246">
        <f>IF(N236="zákl. přenesená",J236,0)</f>
        <v>0</v>
      </c>
      <c r="BH236" s="246">
        <f>IF(N236="sníž. přenesená",J236,0)</f>
        <v>0</v>
      </c>
      <c r="BI236" s="246">
        <f>IF(N236="nulová",J236,0)</f>
        <v>0</v>
      </c>
      <c r="BJ236" s="18" t="s">
        <v>83</v>
      </c>
      <c r="BK236" s="246">
        <f>ROUND(I236*H236,2)</f>
        <v>0</v>
      </c>
      <c r="BL236" s="18" t="s">
        <v>219</v>
      </c>
      <c r="BM236" s="245" t="s">
        <v>899</v>
      </c>
    </row>
    <row r="237" s="2" customFormat="1" ht="24.15" customHeight="1">
      <c r="A237" s="39"/>
      <c r="B237" s="40"/>
      <c r="C237" s="270" t="s">
        <v>494</v>
      </c>
      <c r="D237" s="270" t="s">
        <v>262</v>
      </c>
      <c r="E237" s="271" t="s">
        <v>900</v>
      </c>
      <c r="F237" s="272" t="s">
        <v>901</v>
      </c>
      <c r="G237" s="273" t="s">
        <v>189</v>
      </c>
      <c r="H237" s="274">
        <v>37</v>
      </c>
      <c r="I237" s="275"/>
      <c r="J237" s="276">
        <f>ROUND(I237*H237,2)</f>
        <v>0</v>
      </c>
      <c r="K237" s="272" t="s">
        <v>902</v>
      </c>
      <c r="L237" s="277"/>
      <c r="M237" s="278" t="s">
        <v>1</v>
      </c>
      <c r="N237" s="279" t="s">
        <v>40</v>
      </c>
      <c r="O237" s="92"/>
      <c r="P237" s="243">
        <f>O237*H237</f>
        <v>0</v>
      </c>
      <c r="Q237" s="243">
        <v>0</v>
      </c>
      <c r="R237" s="243">
        <f>Q237*H237</f>
        <v>0</v>
      </c>
      <c r="S237" s="243">
        <v>0</v>
      </c>
      <c r="T237" s="244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5" t="s">
        <v>314</v>
      </c>
      <c r="AT237" s="245" t="s">
        <v>262</v>
      </c>
      <c r="AU237" s="245" t="s">
        <v>85</v>
      </c>
      <c r="AY237" s="18" t="s">
        <v>147</v>
      </c>
      <c r="BE237" s="246">
        <f>IF(N237="základní",J237,0)</f>
        <v>0</v>
      </c>
      <c r="BF237" s="246">
        <f>IF(N237="snížená",J237,0)</f>
        <v>0</v>
      </c>
      <c r="BG237" s="246">
        <f>IF(N237="zákl. přenesená",J237,0)</f>
        <v>0</v>
      </c>
      <c r="BH237" s="246">
        <f>IF(N237="sníž. přenesená",J237,0)</f>
        <v>0</v>
      </c>
      <c r="BI237" s="246">
        <f>IF(N237="nulová",J237,0)</f>
        <v>0</v>
      </c>
      <c r="BJ237" s="18" t="s">
        <v>83</v>
      </c>
      <c r="BK237" s="246">
        <f>ROUND(I237*H237,2)</f>
        <v>0</v>
      </c>
      <c r="BL237" s="18" t="s">
        <v>219</v>
      </c>
      <c r="BM237" s="245" t="s">
        <v>903</v>
      </c>
    </row>
    <row r="238" s="2" customFormat="1" ht="14.4" customHeight="1">
      <c r="A238" s="39"/>
      <c r="B238" s="40"/>
      <c r="C238" s="270" t="s">
        <v>500</v>
      </c>
      <c r="D238" s="270" t="s">
        <v>262</v>
      </c>
      <c r="E238" s="271" t="s">
        <v>880</v>
      </c>
      <c r="F238" s="272" t="s">
        <v>881</v>
      </c>
      <c r="G238" s="273" t="s">
        <v>189</v>
      </c>
      <c r="H238" s="274">
        <v>23</v>
      </c>
      <c r="I238" s="275"/>
      <c r="J238" s="276">
        <f>ROUND(I238*H238,2)</f>
        <v>0</v>
      </c>
      <c r="K238" s="272" t="s">
        <v>1</v>
      </c>
      <c r="L238" s="277"/>
      <c r="M238" s="278" t="s">
        <v>1</v>
      </c>
      <c r="N238" s="279" t="s">
        <v>40</v>
      </c>
      <c r="O238" s="92"/>
      <c r="P238" s="243">
        <f>O238*H238</f>
        <v>0</v>
      </c>
      <c r="Q238" s="243">
        <v>0</v>
      </c>
      <c r="R238" s="243">
        <f>Q238*H238</f>
        <v>0</v>
      </c>
      <c r="S238" s="243">
        <v>0</v>
      </c>
      <c r="T238" s="244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5" t="s">
        <v>314</v>
      </c>
      <c r="AT238" s="245" t="s">
        <v>262</v>
      </c>
      <c r="AU238" s="245" t="s">
        <v>85</v>
      </c>
      <c r="AY238" s="18" t="s">
        <v>147</v>
      </c>
      <c r="BE238" s="246">
        <f>IF(N238="základní",J238,0)</f>
        <v>0</v>
      </c>
      <c r="BF238" s="246">
        <f>IF(N238="snížená",J238,0)</f>
        <v>0</v>
      </c>
      <c r="BG238" s="246">
        <f>IF(N238="zákl. přenesená",J238,0)</f>
        <v>0</v>
      </c>
      <c r="BH238" s="246">
        <f>IF(N238="sníž. přenesená",J238,0)</f>
        <v>0</v>
      </c>
      <c r="BI238" s="246">
        <f>IF(N238="nulová",J238,0)</f>
        <v>0</v>
      </c>
      <c r="BJ238" s="18" t="s">
        <v>83</v>
      </c>
      <c r="BK238" s="246">
        <f>ROUND(I238*H238,2)</f>
        <v>0</v>
      </c>
      <c r="BL238" s="18" t="s">
        <v>219</v>
      </c>
      <c r="BM238" s="245" t="s">
        <v>904</v>
      </c>
    </row>
    <row r="239" s="2" customFormat="1" ht="14.4" customHeight="1">
      <c r="A239" s="39"/>
      <c r="B239" s="40"/>
      <c r="C239" s="270" t="s">
        <v>508</v>
      </c>
      <c r="D239" s="270" t="s">
        <v>262</v>
      </c>
      <c r="E239" s="271" t="s">
        <v>905</v>
      </c>
      <c r="F239" s="272" t="s">
        <v>906</v>
      </c>
      <c r="G239" s="273" t="s">
        <v>189</v>
      </c>
      <c r="H239" s="274">
        <v>14</v>
      </c>
      <c r="I239" s="275"/>
      <c r="J239" s="276">
        <f>ROUND(I239*H239,2)</f>
        <v>0</v>
      </c>
      <c r="K239" s="272" t="s">
        <v>1</v>
      </c>
      <c r="L239" s="277"/>
      <c r="M239" s="278" t="s">
        <v>1</v>
      </c>
      <c r="N239" s="279" t="s">
        <v>40</v>
      </c>
      <c r="O239" s="92"/>
      <c r="P239" s="243">
        <f>O239*H239</f>
        <v>0</v>
      </c>
      <c r="Q239" s="243">
        <v>0</v>
      </c>
      <c r="R239" s="243">
        <f>Q239*H239</f>
        <v>0</v>
      </c>
      <c r="S239" s="243">
        <v>0</v>
      </c>
      <c r="T239" s="244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5" t="s">
        <v>314</v>
      </c>
      <c r="AT239" s="245" t="s">
        <v>262</v>
      </c>
      <c r="AU239" s="245" t="s">
        <v>85</v>
      </c>
      <c r="AY239" s="18" t="s">
        <v>147</v>
      </c>
      <c r="BE239" s="246">
        <f>IF(N239="základní",J239,0)</f>
        <v>0</v>
      </c>
      <c r="BF239" s="246">
        <f>IF(N239="snížená",J239,0)</f>
        <v>0</v>
      </c>
      <c r="BG239" s="246">
        <f>IF(N239="zákl. přenesená",J239,0)</f>
        <v>0</v>
      </c>
      <c r="BH239" s="246">
        <f>IF(N239="sníž. přenesená",J239,0)</f>
        <v>0</v>
      </c>
      <c r="BI239" s="246">
        <f>IF(N239="nulová",J239,0)</f>
        <v>0</v>
      </c>
      <c r="BJ239" s="18" t="s">
        <v>83</v>
      </c>
      <c r="BK239" s="246">
        <f>ROUND(I239*H239,2)</f>
        <v>0</v>
      </c>
      <c r="BL239" s="18" t="s">
        <v>219</v>
      </c>
      <c r="BM239" s="245" t="s">
        <v>907</v>
      </c>
    </row>
    <row r="240" s="2" customFormat="1" ht="14.4" customHeight="1">
      <c r="A240" s="39"/>
      <c r="B240" s="40"/>
      <c r="C240" s="270" t="s">
        <v>512</v>
      </c>
      <c r="D240" s="270" t="s">
        <v>262</v>
      </c>
      <c r="E240" s="271" t="s">
        <v>908</v>
      </c>
      <c r="F240" s="272" t="s">
        <v>909</v>
      </c>
      <c r="G240" s="273" t="s">
        <v>189</v>
      </c>
      <c r="H240" s="274">
        <v>14</v>
      </c>
      <c r="I240" s="275"/>
      <c r="J240" s="276">
        <f>ROUND(I240*H240,2)</f>
        <v>0</v>
      </c>
      <c r="K240" s="272" t="s">
        <v>1</v>
      </c>
      <c r="L240" s="277"/>
      <c r="M240" s="278" t="s">
        <v>1</v>
      </c>
      <c r="N240" s="279" t="s">
        <v>40</v>
      </c>
      <c r="O240" s="92"/>
      <c r="P240" s="243">
        <f>O240*H240</f>
        <v>0</v>
      </c>
      <c r="Q240" s="243">
        <v>0</v>
      </c>
      <c r="R240" s="243">
        <f>Q240*H240</f>
        <v>0</v>
      </c>
      <c r="S240" s="243">
        <v>0</v>
      </c>
      <c r="T240" s="244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5" t="s">
        <v>314</v>
      </c>
      <c r="AT240" s="245" t="s">
        <v>262</v>
      </c>
      <c r="AU240" s="245" t="s">
        <v>85</v>
      </c>
      <c r="AY240" s="18" t="s">
        <v>147</v>
      </c>
      <c r="BE240" s="246">
        <f>IF(N240="základní",J240,0)</f>
        <v>0</v>
      </c>
      <c r="BF240" s="246">
        <f>IF(N240="snížená",J240,0)</f>
        <v>0</v>
      </c>
      <c r="BG240" s="246">
        <f>IF(N240="zákl. přenesená",J240,0)</f>
        <v>0</v>
      </c>
      <c r="BH240" s="246">
        <f>IF(N240="sníž. přenesená",J240,0)</f>
        <v>0</v>
      </c>
      <c r="BI240" s="246">
        <f>IF(N240="nulová",J240,0)</f>
        <v>0</v>
      </c>
      <c r="BJ240" s="18" t="s">
        <v>83</v>
      </c>
      <c r="BK240" s="246">
        <f>ROUND(I240*H240,2)</f>
        <v>0</v>
      </c>
      <c r="BL240" s="18" t="s">
        <v>219</v>
      </c>
      <c r="BM240" s="245" t="s">
        <v>910</v>
      </c>
    </row>
    <row r="241" s="2" customFormat="1" ht="24.15" customHeight="1">
      <c r="A241" s="39"/>
      <c r="B241" s="40"/>
      <c r="C241" s="234" t="s">
        <v>519</v>
      </c>
      <c r="D241" s="234" t="s">
        <v>149</v>
      </c>
      <c r="E241" s="235" t="s">
        <v>911</v>
      </c>
      <c r="F241" s="236" t="s">
        <v>912</v>
      </c>
      <c r="G241" s="237" t="s">
        <v>189</v>
      </c>
      <c r="H241" s="238">
        <v>11</v>
      </c>
      <c r="I241" s="239"/>
      <c r="J241" s="240">
        <f>ROUND(I241*H241,2)</f>
        <v>0</v>
      </c>
      <c r="K241" s="236" t="s">
        <v>153</v>
      </c>
      <c r="L241" s="45"/>
      <c r="M241" s="241" t="s">
        <v>1</v>
      </c>
      <c r="N241" s="242" t="s">
        <v>40</v>
      </c>
      <c r="O241" s="92"/>
      <c r="P241" s="243">
        <f>O241*H241</f>
        <v>0</v>
      </c>
      <c r="Q241" s="243">
        <v>0</v>
      </c>
      <c r="R241" s="243">
        <f>Q241*H241</f>
        <v>0</v>
      </c>
      <c r="S241" s="243">
        <v>0</v>
      </c>
      <c r="T241" s="244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5" t="s">
        <v>219</v>
      </c>
      <c r="AT241" s="245" t="s">
        <v>149</v>
      </c>
      <c r="AU241" s="245" t="s">
        <v>85</v>
      </c>
      <c r="AY241" s="18" t="s">
        <v>147</v>
      </c>
      <c r="BE241" s="246">
        <f>IF(N241="základní",J241,0)</f>
        <v>0</v>
      </c>
      <c r="BF241" s="246">
        <f>IF(N241="snížená",J241,0)</f>
        <v>0</v>
      </c>
      <c r="BG241" s="246">
        <f>IF(N241="zákl. přenesená",J241,0)</f>
        <v>0</v>
      </c>
      <c r="BH241" s="246">
        <f>IF(N241="sníž. přenesená",J241,0)</f>
        <v>0</v>
      </c>
      <c r="BI241" s="246">
        <f>IF(N241="nulová",J241,0)</f>
        <v>0</v>
      </c>
      <c r="BJ241" s="18" t="s">
        <v>83</v>
      </c>
      <c r="BK241" s="246">
        <f>ROUND(I241*H241,2)</f>
        <v>0</v>
      </c>
      <c r="BL241" s="18" t="s">
        <v>219</v>
      </c>
      <c r="BM241" s="245" t="s">
        <v>913</v>
      </c>
    </row>
    <row r="242" s="2" customFormat="1" ht="24.15" customHeight="1">
      <c r="A242" s="39"/>
      <c r="B242" s="40"/>
      <c r="C242" s="270" t="s">
        <v>525</v>
      </c>
      <c r="D242" s="270" t="s">
        <v>262</v>
      </c>
      <c r="E242" s="271" t="s">
        <v>900</v>
      </c>
      <c r="F242" s="272" t="s">
        <v>901</v>
      </c>
      <c r="G242" s="273" t="s">
        <v>189</v>
      </c>
      <c r="H242" s="274">
        <v>11</v>
      </c>
      <c r="I242" s="275"/>
      <c r="J242" s="276">
        <f>ROUND(I242*H242,2)</f>
        <v>0</v>
      </c>
      <c r="K242" s="272" t="s">
        <v>902</v>
      </c>
      <c r="L242" s="277"/>
      <c r="M242" s="278" t="s">
        <v>1</v>
      </c>
      <c r="N242" s="279" t="s">
        <v>40</v>
      </c>
      <c r="O242" s="92"/>
      <c r="P242" s="243">
        <f>O242*H242</f>
        <v>0</v>
      </c>
      <c r="Q242" s="243">
        <v>0</v>
      </c>
      <c r="R242" s="243">
        <f>Q242*H242</f>
        <v>0</v>
      </c>
      <c r="S242" s="243">
        <v>0</v>
      </c>
      <c r="T242" s="244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5" t="s">
        <v>314</v>
      </c>
      <c r="AT242" s="245" t="s">
        <v>262</v>
      </c>
      <c r="AU242" s="245" t="s">
        <v>85</v>
      </c>
      <c r="AY242" s="18" t="s">
        <v>147</v>
      </c>
      <c r="BE242" s="246">
        <f>IF(N242="základní",J242,0)</f>
        <v>0</v>
      </c>
      <c r="BF242" s="246">
        <f>IF(N242="snížená",J242,0)</f>
        <v>0</v>
      </c>
      <c r="BG242" s="246">
        <f>IF(N242="zákl. přenesená",J242,0)</f>
        <v>0</v>
      </c>
      <c r="BH242" s="246">
        <f>IF(N242="sníž. přenesená",J242,0)</f>
        <v>0</v>
      </c>
      <c r="BI242" s="246">
        <f>IF(N242="nulová",J242,0)</f>
        <v>0</v>
      </c>
      <c r="BJ242" s="18" t="s">
        <v>83</v>
      </c>
      <c r="BK242" s="246">
        <f>ROUND(I242*H242,2)</f>
        <v>0</v>
      </c>
      <c r="BL242" s="18" t="s">
        <v>219</v>
      </c>
      <c r="BM242" s="245" t="s">
        <v>914</v>
      </c>
    </row>
    <row r="243" s="2" customFormat="1" ht="14.4" customHeight="1">
      <c r="A243" s="39"/>
      <c r="B243" s="40"/>
      <c r="C243" s="270" t="s">
        <v>532</v>
      </c>
      <c r="D243" s="270" t="s">
        <v>262</v>
      </c>
      <c r="E243" s="271" t="s">
        <v>915</v>
      </c>
      <c r="F243" s="272" t="s">
        <v>916</v>
      </c>
      <c r="G243" s="273" t="s">
        <v>189</v>
      </c>
      <c r="H243" s="274">
        <v>11</v>
      </c>
      <c r="I243" s="275"/>
      <c r="J243" s="276">
        <f>ROUND(I243*H243,2)</f>
        <v>0</v>
      </c>
      <c r="K243" s="272" t="s">
        <v>1</v>
      </c>
      <c r="L243" s="277"/>
      <c r="M243" s="278" t="s">
        <v>1</v>
      </c>
      <c r="N243" s="279" t="s">
        <v>40</v>
      </c>
      <c r="O243" s="92"/>
      <c r="P243" s="243">
        <f>O243*H243</f>
        <v>0</v>
      </c>
      <c r="Q243" s="243">
        <v>0</v>
      </c>
      <c r="R243" s="243">
        <f>Q243*H243</f>
        <v>0</v>
      </c>
      <c r="S243" s="243">
        <v>0</v>
      </c>
      <c r="T243" s="244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5" t="s">
        <v>314</v>
      </c>
      <c r="AT243" s="245" t="s">
        <v>262</v>
      </c>
      <c r="AU243" s="245" t="s">
        <v>85</v>
      </c>
      <c r="AY243" s="18" t="s">
        <v>147</v>
      </c>
      <c r="BE243" s="246">
        <f>IF(N243="základní",J243,0)</f>
        <v>0</v>
      </c>
      <c r="BF243" s="246">
        <f>IF(N243="snížená",J243,0)</f>
        <v>0</v>
      </c>
      <c r="BG243" s="246">
        <f>IF(N243="zákl. přenesená",J243,0)</f>
        <v>0</v>
      </c>
      <c r="BH243" s="246">
        <f>IF(N243="sníž. přenesená",J243,0)</f>
        <v>0</v>
      </c>
      <c r="BI243" s="246">
        <f>IF(N243="nulová",J243,0)</f>
        <v>0</v>
      </c>
      <c r="BJ243" s="18" t="s">
        <v>83</v>
      </c>
      <c r="BK243" s="246">
        <f>ROUND(I243*H243,2)</f>
        <v>0</v>
      </c>
      <c r="BL243" s="18" t="s">
        <v>219</v>
      </c>
      <c r="BM243" s="245" t="s">
        <v>917</v>
      </c>
    </row>
    <row r="244" s="2" customFormat="1" ht="14.4" customHeight="1">
      <c r="A244" s="39"/>
      <c r="B244" s="40"/>
      <c r="C244" s="270" t="s">
        <v>536</v>
      </c>
      <c r="D244" s="270" t="s">
        <v>262</v>
      </c>
      <c r="E244" s="271" t="s">
        <v>918</v>
      </c>
      <c r="F244" s="272" t="s">
        <v>919</v>
      </c>
      <c r="G244" s="273" t="s">
        <v>189</v>
      </c>
      <c r="H244" s="274">
        <v>8</v>
      </c>
      <c r="I244" s="275"/>
      <c r="J244" s="276">
        <f>ROUND(I244*H244,2)</f>
        <v>0</v>
      </c>
      <c r="K244" s="272" t="s">
        <v>902</v>
      </c>
      <c r="L244" s="277"/>
      <c r="M244" s="278" t="s">
        <v>1</v>
      </c>
      <c r="N244" s="279" t="s">
        <v>40</v>
      </c>
      <c r="O244" s="92"/>
      <c r="P244" s="243">
        <f>O244*H244</f>
        <v>0</v>
      </c>
      <c r="Q244" s="243">
        <v>0</v>
      </c>
      <c r="R244" s="243">
        <f>Q244*H244</f>
        <v>0</v>
      </c>
      <c r="S244" s="243">
        <v>0</v>
      </c>
      <c r="T244" s="244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5" t="s">
        <v>314</v>
      </c>
      <c r="AT244" s="245" t="s">
        <v>262</v>
      </c>
      <c r="AU244" s="245" t="s">
        <v>85</v>
      </c>
      <c r="AY244" s="18" t="s">
        <v>147</v>
      </c>
      <c r="BE244" s="246">
        <f>IF(N244="základní",J244,0)</f>
        <v>0</v>
      </c>
      <c r="BF244" s="246">
        <f>IF(N244="snížená",J244,0)</f>
        <v>0</v>
      </c>
      <c r="BG244" s="246">
        <f>IF(N244="zákl. přenesená",J244,0)</f>
        <v>0</v>
      </c>
      <c r="BH244" s="246">
        <f>IF(N244="sníž. přenesená",J244,0)</f>
        <v>0</v>
      </c>
      <c r="BI244" s="246">
        <f>IF(N244="nulová",J244,0)</f>
        <v>0</v>
      </c>
      <c r="BJ244" s="18" t="s">
        <v>83</v>
      </c>
      <c r="BK244" s="246">
        <f>ROUND(I244*H244,2)</f>
        <v>0</v>
      </c>
      <c r="BL244" s="18" t="s">
        <v>219</v>
      </c>
      <c r="BM244" s="245" t="s">
        <v>920</v>
      </c>
    </row>
    <row r="245" s="2" customFormat="1" ht="14.4" customHeight="1">
      <c r="A245" s="39"/>
      <c r="B245" s="40"/>
      <c r="C245" s="270" t="s">
        <v>541</v>
      </c>
      <c r="D245" s="270" t="s">
        <v>262</v>
      </c>
      <c r="E245" s="271" t="s">
        <v>921</v>
      </c>
      <c r="F245" s="272" t="s">
        <v>922</v>
      </c>
      <c r="G245" s="273" t="s">
        <v>189</v>
      </c>
      <c r="H245" s="274">
        <v>3</v>
      </c>
      <c r="I245" s="275"/>
      <c r="J245" s="276">
        <f>ROUND(I245*H245,2)</f>
        <v>0</v>
      </c>
      <c r="K245" s="272" t="s">
        <v>1</v>
      </c>
      <c r="L245" s="277"/>
      <c r="M245" s="278" t="s">
        <v>1</v>
      </c>
      <c r="N245" s="279" t="s">
        <v>40</v>
      </c>
      <c r="O245" s="92"/>
      <c r="P245" s="243">
        <f>O245*H245</f>
        <v>0</v>
      </c>
      <c r="Q245" s="243">
        <v>0</v>
      </c>
      <c r="R245" s="243">
        <f>Q245*H245</f>
        <v>0</v>
      </c>
      <c r="S245" s="243">
        <v>0</v>
      </c>
      <c r="T245" s="244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5" t="s">
        <v>314</v>
      </c>
      <c r="AT245" s="245" t="s">
        <v>262</v>
      </c>
      <c r="AU245" s="245" t="s">
        <v>85</v>
      </c>
      <c r="AY245" s="18" t="s">
        <v>147</v>
      </c>
      <c r="BE245" s="246">
        <f>IF(N245="základní",J245,0)</f>
        <v>0</v>
      </c>
      <c r="BF245" s="246">
        <f>IF(N245="snížená",J245,0)</f>
        <v>0</v>
      </c>
      <c r="BG245" s="246">
        <f>IF(N245="zákl. přenesená",J245,0)</f>
        <v>0</v>
      </c>
      <c r="BH245" s="246">
        <f>IF(N245="sníž. přenesená",J245,0)</f>
        <v>0</v>
      </c>
      <c r="BI245" s="246">
        <f>IF(N245="nulová",J245,0)</f>
        <v>0</v>
      </c>
      <c r="BJ245" s="18" t="s">
        <v>83</v>
      </c>
      <c r="BK245" s="246">
        <f>ROUND(I245*H245,2)</f>
        <v>0</v>
      </c>
      <c r="BL245" s="18" t="s">
        <v>219</v>
      </c>
      <c r="BM245" s="245" t="s">
        <v>923</v>
      </c>
    </row>
    <row r="246" s="2" customFormat="1" ht="24.15" customHeight="1">
      <c r="A246" s="39"/>
      <c r="B246" s="40"/>
      <c r="C246" s="234" t="s">
        <v>546</v>
      </c>
      <c r="D246" s="234" t="s">
        <v>149</v>
      </c>
      <c r="E246" s="235" t="s">
        <v>924</v>
      </c>
      <c r="F246" s="236" t="s">
        <v>925</v>
      </c>
      <c r="G246" s="237" t="s">
        <v>189</v>
      </c>
      <c r="H246" s="238">
        <v>10</v>
      </c>
      <c r="I246" s="239"/>
      <c r="J246" s="240">
        <f>ROUND(I246*H246,2)</f>
        <v>0</v>
      </c>
      <c r="K246" s="236" t="s">
        <v>153</v>
      </c>
      <c r="L246" s="45"/>
      <c r="M246" s="241" t="s">
        <v>1</v>
      </c>
      <c r="N246" s="242" t="s">
        <v>40</v>
      </c>
      <c r="O246" s="92"/>
      <c r="P246" s="243">
        <f>O246*H246</f>
        <v>0</v>
      </c>
      <c r="Q246" s="243">
        <v>0</v>
      </c>
      <c r="R246" s="243">
        <f>Q246*H246</f>
        <v>0</v>
      </c>
      <c r="S246" s="243">
        <v>0</v>
      </c>
      <c r="T246" s="244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45" t="s">
        <v>219</v>
      </c>
      <c r="AT246" s="245" t="s">
        <v>149</v>
      </c>
      <c r="AU246" s="245" t="s">
        <v>85</v>
      </c>
      <c r="AY246" s="18" t="s">
        <v>147</v>
      </c>
      <c r="BE246" s="246">
        <f>IF(N246="základní",J246,0)</f>
        <v>0</v>
      </c>
      <c r="BF246" s="246">
        <f>IF(N246="snížená",J246,0)</f>
        <v>0</v>
      </c>
      <c r="BG246" s="246">
        <f>IF(N246="zákl. přenesená",J246,0)</f>
        <v>0</v>
      </c>
      <c r="BH246" s="246">
        <f>IF(N246="sníž. přenesená",J246,0)</f>
        <v>0</v>
      </c>
      <c r="BI246" s="246">
        <f>IF(N246="nulová",J246,0)</f>
        <v>0</v>
      </c>
      <c r="BJ246" s="18" t="s">
        <v>83</v>
      </c>
      <c r="BK246" s="246">
        <f>ROUND(I246*H246,2)</f>
        <v>0</v>
      </c>
      <c r="BL246" s="18" t="s">
        <v>219</v>
      </c>
      <c r="BM246" s="245" t="s">
        <v>926</v>
      </c>
    </row>
    <row r="247" s="2" customFormat="1" ht="24.15" customHeight="1">
      <c r="A247" s="39"/>
      <c r="B247" s="40"/>
      <c r="C247" s="270" t="s">
        <v>550</v>
      </c>
      <c r="D247" s="270" t="s">
        <v>262</v>
      </c>
      <c r="E247" s="271" t="s">
        <v>900</v>
      </c>
      <c r="F247" s="272" t="s">
        <v>901</v>
      </c>
      <c r="G247" s="273" t="s">
        <v>189</v>
      </c>
      <c r="H247" s="274">
        <v>10</v>
      </c>
      <c r="I247" s="275"/>
      <c r="J247" s="276">
        <f>ROUND(I247*H247,2)</f>
        <v>0</v>
      </c>
      <c r="K247" s="272" t="s">
        <v>902</v>
      </c>
      <c r="L247" s="277"/>
      <c r="M247" s="278" t="s">
        <v>1</v>
      </c>
      <c r="N247" s="279" t="s">
        <v>40</v>
      </c>
      <c r="O247" s="92"/>
      <c r="P247" s="243">
        <f>O247*H247</f>
        <v>0</v>
      </c>
      <c r="Q247" s="243">
        <v>0</v>
      </c>
      <c r="R247" s="243">
        <f>Q247*H247</f>
        <v>0</v>
      </c>
      <c r="S247" s="243">
        <v>0</v>
      </c>
      <c r="T247" s="244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5" t="s">
        <v>314</v>
      </c>
      <c r="AT247" s="245" t="s">
        <v>262</v>
      </c>
      <c r="AU247" s="245" t="s">
        <v>85</v>
      </c>
      <c r="AY247" s="18" t="s">
        <v>147</v>
      </c>
      <c r="BE247" s="246">
        <f>IF(N247="základní",J247,0)</f>
        <v>0</v>
      </c>
      <c r="BF247" s="246">
        <f>IF(N247="snížená",J247,0)</f>
        <v>0</v>
      </c>
      <c r="BG247" s="246">
        <f>IF(N247="zákl. přenesená",J247,0)</f>
        <v>0</v>
      </c>
      <c r="BH247" s="246">
        <f>IF(N247="sníž. přenesená",J247,0)</f>
        <v>0</v>
      </c>
      <c r="BI247" s="246">
        <f>IF(N247="nulová",J247,0)</f>
        <v>0</v>
      </c>
      <c r="BJ247" s="18" t="s">
        <v>83</v>
      </c>
      <c r="BK247" s="246">
        <f>ROUND(I247*H247,2)</f>
        <v>0</v>
      </c>
      <c r="BL247" s="18" t="s">
        <v>219</v>
      </c>
      <c r="BM247" s="245" t="s">
        <v>927</v>
      </c>
    </row>
    <row r="248" s="2" customFormat="1" ht="14.4" customHeight="1">
      <c r="A248" s="39"/>
      <c r="B248" s="40"/>
      <c r="C248" s="270" t="s">
        <v>556</v>
      </c>
      <c r="D248" s="270" t="s">
        <v>262</v>
      </c>
      <c r="E248" s="271" t="s">
        <v>928</v>
      </c>
      <c r="F248" s="272" t="s">
        <v>929</v>
      </c>
      <c r="G248" s="273" t="s">
        <v>189</v>
      </c>
      <c r="H248" s="274">
        <v>4</v>
      </c>
      <c r="I248" s="275"/>
      <c r="J248" s="276">
        <f>ROUND(I248*H248,2)</f>
        <v>0</v>
      </c>
      <c r="K248" s="272" t="s">
        <v>902</v>
      </c>
      <c r="L248" s="277"/>
      <c r="M248" s="278" t="s">
        <v>1</v>
      </c>
      <c r="N248" s="279" t="s">
        <v>40</v>
      </c>
      <c r="O248" s="92"/>
      <c r="P248" s="243">
        <f>O248*H248</f>
        <v>0</v>
      </c>
      <c r="Q248" s="243">
        <v>0</v>
      </c>
      <c r="R248" s="243">
        <f>Q248*H248</f>
        <v>0</v>
      </c>
      <c r="S248" s="243">
        <v>0</v>
      </c>
      <c r="T248" s="244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5" t="s">
        <v>314</v>
      </c>
      <c r="AT248" s="245" t="s">
        <v>262</v>
      </c>
      <c r="AU248" s="245" t="s">
        <v>85</v>
      </c>
      <c r="AY248" s="18" t="s">
        <v>147</v>
      </c>
      <c r="BE248" s="246">
        <f>IF(N248="základní",J248,0)</f>
        <v>0</v>
      </c>
      <c r="BF248" s="246">
        <f>IF(N248="snížená",J248,0)</f>
        <v>0</v>
      </c>
      <c r="BG248" s="246">
        <f>IF(N248="zákl. přenesená",J248,0)</f>
        <v>0</v>
      </c>
      <c r="BH248" s="246">
        <f>IF(N248="sníž. přenesená",J248,0)</f>
        <v>0</v>
      </c>
      <c r="BI248" s="246">
        <f>IF(N248="nulová",J248,0)</f>
        <v>0</v>
      </c>
      <c r="BJ248" s="18" t="s">
        <v>83</v>
      </c>
      <c r="BK248" s="246">
        <f>ROUND(I248*H248,2)</f>
        <v>0</v>
      </c>
      <c r="BL248" s="18" t="s">
        <v>219</v>
      </c>
      <c r="BM248" s="245" t="s">
        <v>930</v>
      </c>
    </row>
    <row r="249" s="2" customFormat="1" ht="14.4" customHeight="1">
      <c r="A249" s="39"/>
      <c r="B249" s="40"/>
      <c r="C249" s="270" t="s">
        <v>562</v>
      </c>
      <c r="D249" s="270" t="s">
        <v>262</v>
      </c>
      <c r="E249" s="271" t="s">
        <v>931</v>
      </c>
      <c r="F249" s="272" t="s">
        <v>932</v>
      </c>
      <c r="G249" s="273" t="s">
        <v>189</v>
      </c>
      <c r="H249" s="274">
        <v>6</v>
      </c>
      <c r="I249" s="275"/>
      <c r="J249" s="276">
        <f>ROUND(I249*H249,2)</f>
        <v>0</v>
      </c>
      <c r="K249" s="272" t="s">
        <v>1</v>
      </c>
      <c r="L249" s="277"/>
      <c r="M249" s="278" t="s">
        <v>1</v>
      </c>
      <c r="N249" s="279" t="s">
        <v>40</v>
      </c>
      <c r="O249" s="92"/>
      <c r="P249" s="243">
        <f>O249*H249</f>
        <v>0</v>
      </c>
      <c r="Q249" s="243">
        <v>0</v>
      </c>
      <c r="R249" s="243">
        <f>Q249*H249</f>
        <v>0</v>
      </c>
      <c r="S249" s="243">
        <v>0</v>
      </c>
      <c r="T249" s="244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5" t="s">
        <v>314</v>
      </c>
      <c r="AT249" s="245" t="s">
        <v>262</v>
      </c>
      <c r="AU249" s="245" t="s">
        <v>85</v>
      </c>
      <c r="AY249" s="18" t="s">
        <v>147</v>
      </c>
      <c r="BE249" s="246">
        <f>IF(N249="základní",J249,0)</f>
        <v>0</v>
      </c>
      <c r="BF249" s="246">
        <f>IF(N249="snížená",J249,0)</f>
        <v>0</v>
      </c>
      <c r="BG249" s="246">
        <f>IF(N249="zákl. přenesená",J249,0)</f>
        <v>0</v>
      </c>
      <c r="BH249" s="246">
        <f>IF(N249="sníž. přenesená",J249,0)</f>
        <v>0</v>
      </c>
      <c r="BI249" s="246">
        <f>IF(N249="nulová",J249,0)</f>
        <v>0</v>
      </c>
      <c r="BJ249" s="18" t="s">
        <v>83</v>
      </c>
      <c r="BK249" s="246">
        <f>ROUND(I249*H249,2)</f>
        <v>0</v>
      </c>
      <c r="BL249" s="18" t="s">
        <v>219</v>
      </c>
      <c r="BM249" s="245" t="s">
        <v>933</v>
      </c>
    </row>
    <row r="250" s="2" customFormat="1" ht="14.4" customHeight="1">
      <c r="A250" s="39"/>
      <c r="B250" s="40"/>
      <c r="C250" s="270" t="s">
        <v>567</v>
      </c>
      <c r="D250" s="270" t="s">
        <v>262</v>
      </c>
      <c r="E250" s="271" t="s">
        <v>880</v>
      </c>
      <c r="F250" s="272" t="s">
        <v>881</v>
      </c>
      <c r="G250" s="273" t="s">
        <v>189</v>
      </c>
      <c r="H250" s="274">
        <v>10</v>
      </c>
      <c r="I250" s="275"/>
      <c r="J250" s="276">
        <f>ROUND(I250*H250,2)</f>
        <v>0</v>
      </c>
      <c r="K250" s="272" t="s">
        <v>1</v>
      </c>
      <c r="L250" s="277"/>
      <c r="M250" s="278" t="s">
        <v>1</v>
      </c>
      <c r="N250" s="279" t="s">
        <v>40</v>
      </c>
      <c r="O250" s="92"/>
      <c r="P250" s="243">
        <f>O250*H250</f>
        <v>0</v>
      </c>
      <c r="Q250" s="243">
        <v>0</v>
      </c>
      <c r="R250" s="243">
        <f>Q250*H250</f>
        <v>0</v>
      </c>
      <c r="S250" s="243">
        <v>0</v>
      </c>
      <c r="T250" s="244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5" t="s">
        <v>314</v>
      </c>
      <c r="AT250" s="245" t="s">
        <v>262</v>
      </c>
      <c r="AU250" s="245" t="s">
        <v>85</v>
      </c>
      <c r="AY250" s="18" t="s">
        <v>147</v>
      </c>
      <c r="BE250" s="246">
        <f>IF(N250="základní",J250,0)</f>
        <v>0</v>
      </c>
      <c r="BF250" s="246">
        <f>IF(N250="snížená",J250,0)</f>
        <v>0</v>
      </c>
      <c r="BG250" s="246">
        <f>IF(N250="zákl. přenesená",J250,0)</f>
        <v>0</v>
      </c>
      <c r="BH250" s="246">
        <f>IF(N250="sníž. přenesená",J250,0)</f>
        <v>0</v>
      </c>
      <c r="BI250" s="246">
        <f>IF(N250="nulová",J250,0)</f>
        <v>0</v>
      </c>
      <c r="BJ250" s="18" t="s">
        <v>83</v>
      </c>
      <c r="BK250" s="246">
        <f>ROUND(I250*H250,2)</f>
        <v>0</v>
      </c>
      <c r="BL250" s="18" t="s">
        <v>219</v>
      </c>
      <c r="BM250" s="245" t="s">
        <v>934</v>
      </c>
    </row>
    <row r="251" s="2" customFormat="1" ht="24.15" customHeight="1">
      <c r="A251" s="39"/>
      <c r="B251" s="40"/>
      <c r="C251" s="234" t="s">
        <v>572</v>
      </c>
      <c r="D251" s="234" t="s">
        <v>149</v>
      </c>
      <c r="E251" s="235" t="s">
        <v>935</v>
      </c>
      <c r="F251" s="236" t="s">
        <v>936</v>
      </c>
      <c r="G251" s="237" t="s">
        <v>189</v>
      </c>
      <c r="H251" s="238">
        <v>1</v>
      </c>
      <c r="I251" s="239"/>
      <c r="J251" s="240">
        <f>ROUND(I251*H251,2)</f>
        <v>0</v>
      </c>
      <c r="K251" s="236" t="s">
        <v>153</v>
      </c>
      <c r="L251" s="45"/>
      <c r="M251" s="241" t="s">
        <v>1</v>
      </c>
      <c r="N251" s="242" t="s">
        <v>40</v>
      </c>
      <c r="O251" s="92"/>
      <c r="P251" s="243">
        <f>O251*H251</f>
        <v>0</v>
      </c>
      <c r="Q251" s="243">
        <v>0</v>
      </c>
      <c r="R251" s="243">
        <f>Q251*H251</f>
        <v>0</v>
      </c>
      <c r="S251" s="243">
        <v>0</v>
      </c>
      <c r="T251" s="244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5" t="s">
        <v>219</v>
      </c>
      <c r="AT251" s="245" t="s">
        <v>149</v>
      </c>
      <c r="AU251" s="245" t="s">
        <v>85</v>
      </c>
      <c r="AY251" s="18" t="s">
        <v>147</v>
      </c>
      <c r="BE251" s="246">
        <f>IF(N251="základní",J251,0)</f>
        <v>0</v>
      </c>
      <c r="BF251" s="246">
        <f>IF(N251="snížená",J251,0)</f>
        <v>0</v>
      </c>
      <c r="BG251" s="246">
        <f>IF(N251="zákl. přenesená",J251,0)</f>
        <v>0</v>
      </c>
      <c r="BH251" s="246">
        <f>IF(N251="sníž. přenesená",J251,0)</f>
        <v>0</v>
      </c>
      <c r="BI251" s="246">
        <f>IF(N251="nulová",J251,0)</f>
        <v>0</v>
      </c>
      <c r="BJ251" s="18" t="s">
        <v>83</v>
      </c>
      <c r="BK251" s="246">
        <f>ROUND(I251*H251,2)</f>
        <v>0</v>
      </c>
      <c r="BL251" s="18" t="s">
        <v>219</v>
      </c>
      <c r="BM251" s="245" t="s">
        <v>937</v>
      </c>
    </row>
    <row r="252" s="2" customFormat="1" ht="24.15" customHeight="1">
      <c r="A252" s="39"/>
      <c r="B252" s="40"/>
      <c r="C252" s="270" t="s">
        <v>577</v>
      </c>
      <c r="D252" s="270" t="s">
        <v>262</v>
      </c>
      <c r="E252" s="271" t="s">
        <v>900</v>
      </c>
      <c r="F252" s="272" t="s">
        <v>901</v>
      </c>
      <c r="G252" s="273" t="s">
        <v>189</v>
      </c>
      <c r="H252" s="274">
        <v>1</v>
      </c>
      <c r="I252" s="275"/>
      <c r="J252" s="276">
        <f>ROUND(I252*H252,2)</f>
        <v>0</v>
      </c>
      <c r="K252" s="272" t="s">
        <v>902</v>
      </c>
      <c r="L252" s="277"/>
      <c r="M252" s="278" t="s">
        <v>1</v>
      </c>
      <c r="N252" s="279" t="s">
        <v>40</v>
      </c>
      <c r="O252" s="92"/>
      <c r="P252" s="243">
        <f>O252*H252</f>
        <v>0</v>
      </c>
      <c r="Q252" s="243">
        <v>0</v>
      </c>
      <c r="R252" s="243">
        <f>Q252*H252</f>
        <v>0</v>
      </c>
      <c r="S252" s="243">
        <v>0</v>
      </c>
      <c r="T252" s="244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5" t="s">
        <v>314</v>
      </c>
      <c r="AT252" s="245" t="s">
        <v>262</v>
      </c>
      <c r="AU252" s="245" t="s">
        <v>85</v>
      </c>
      <c r="AY252" s="18" t="s">
        <v>147</v>
      </c>
      <c r="BE252" s="246">
        <f>IF(N252="základní",J252,0)</f>
        <v>0</v>
      </c>
      <c r="BF252" s="246">
        <f>IF(N252="snížená",J252,0)</f>
        <v>0</v>
      </c>
      <c r="BG252" s="246">
        <f>IF(N252="zákl. přenesená",J252,0)</f>
        <v>0</v>
      </c>
      <c r="BH252" s="246">
        <f>IF(N252="sníž. přenesená",J252,0)</f>
        <v>0</v>
      </c>
      <c r="BI252" s="246">
        <f>IF(N252="nulová",J252,0)</f>
        <v>0</v>
      </c>
      <c r="BJ252" s="18" t="s">
        <v>83</v>
      </c>
      <c r="BK252" s="246">
        <f>ROUND(I252*H252,2)</f>
        <v>0</v>
      </c>
      <c r="BL252" s="18" t="s">
        <v>219</v>
      </c>
      <c r="BM252" s="245" t="s">
        <v>938</v>
      </c>
    </row>
    <row r="253" s="2" customFormat="1" ht="14.4" customHeight="1">
      <c r="A253" s="39"/>
      <c r="B253" s="40"/>
      <c r="C253" s="270" t="s">
        <v>581</v>
      </c>
      <c r="D253" s="270" t="s">
        <v>262</v>
      </c>
      <c r="E253" s="271" t="s">
        <v>939</v>
      </c>
      <c r="F253" s="272" t="s">
        <v>940</v>
      </c>
      <c r="G253" s="273" t="s">
        <v>189</v>
      </c>
      <c r="H253" s="274">
        <v>1</v>
      </c>
      <c r="I253" s="275"/>
      <c r="J253" s="276">
        <f>ROUND(I253*H253,2)</f>
        <v>0</v>
      </c>
      <c r="K253" s="272" t="s">
        <v>902</v>
      </c>
      <c r="L253" s="277"/>
      <c r="M253" s="278" t="s">
        <v>1</v>
      </c>
      <c r="N253" s="279" t="s">
        <v>40</v>
      </c>
      <c r="O253" s="92"/>
      <c r="P253" s="243">
        <f>O253*H253</f>
        <v>0</v>
      </c>
      <c r="Q253" s="243">
        <v>0</v>
      </c>
      <c r="R253" s="243">
        <f>Q253*H253</f>
        <v>0</v>
      </c>
      <c r="S253" s="243">
        <v>0</v>
      </c>
      <c r="T253" s="244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5" t="s">
        <v>314</v>
      </c>
      <c r="AT253" s="245" t="s">
        <v>262</v>
      </c>
      <c r="AU253" s="245" t="s">
        <v>85</v>
      </c>
      <c r="AY253" s="18" t="s">
        <v>147</v>
      </c>
      <c r="BE253" s="246">
        <f>IF(N253="základní",J253,0)</f>
        <v>0</v>
      </c>
      <c r="BF253" s="246">
        <f>IF(N253="snížená",J253,0)</f>
        <v>0</v>
      </c>
      <c r="BG253" s="246">
        <f>IF(N253="zákl. přenesená",J253,0)</f>
        <v>0</v>
      </c>
      <c r="BH253" s="246">
        <f>IF(N253="sníž. přenesená",J253,0)</f>
        <v>0</v>
      </c>
      <c r="BI253" s="246">
        <f>IF(N253="nulová",J253,0)</f>
        <v>0</v>
      </c>
      <c r="BJ253" s="18" t="s">
        <v>83</v>
      </c>
      <c r="BK253" s="246">
        <f>ROUND(I253*H253,2)</f>
        <v>0</v>
      </c>
      <c r="BL253" s="18" t="s">
        <v>219</v>
      </c>
      <c r="BM253" s="245" t="s">
        <v>941</v>
      </c>
    </row>
    <row r="254" s="2" customFormat="1" ht="14.4" customHeight="1">
      <c r="A254" s="39"/>
      <c r="B254" s="40"/>
      <c r="C254" s="270" t="s">
        <v>585</v>
      </c>
      <c r="D254" s="270" t="s">
        <v>262</v>
      </c>
      <c r="E254" s="271" t="s">
        <v>880</v>
      </c>
      <c r="F254" s="272" t="s">
        <v>881</v>
      </c>
      <c r="G254" s="273" t="s">
        <v>189</v>
      </c>
      <c r="H254" s="274">
        <v>1</v>
      </c>
      <c r="I254" s="275"/>
      <c r="J254" s="276">
        <f>ROUND(I254*H254,2)</f>
        <v>0</v>
      </c>
      <c r="K254" s="272" t="s">
        <v>1</v>
      </c>
      <c r="L254" s="277"/>
      <c r="M254" s="278" t="s">
        <v>1</v>
      </c>
      <c r="N254" s="279" t="s">
        <v>40</v>
      </c>
      <c r="O254" s="92"/>
      <c r="P254" s="243">
        <f>O254*H254</f>
        <v>0</v>
      </c>
      <c r="Q254" s="243">
        <v>0</v>
      </c>
      <c r="R254" s="243">
        <f>Q254*H254</f>
        <v>0</v>
      </c>
      <c r="S254" s="243">
        <v>0</v>
      </c>
      <c r="T254" s="244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5" t="s">
        <v>314</v>
      </c>
      <c r="AT254" s="245" t="s">
        <v>262</v>
      </c>
      <c r="AU254" s="245" t="s">
        <v>85</v>
      </c>
      <c r="AY254" s="18" t="s">
        <v>147</v>
      </c>
      <c r="BE254" s="246">
        <f>IF(N254="základní",J254,0)</f>
        <v>0</v>
      </c>
      <c r="BF254" s="246">
        <f>IF(N254="snížená",J254,0)</f>
        <v>0</v>
      </c>
      <c r="BG254" s="246">
        <f>IF(N254="zákl. přenesená",J254,0)</f>
        <v>0</v>
      </c>
      <c r="BH254" s="246">
        <f>IF(N254="sníž. přenesená",J254,0)</f>
        <v>0</v>
      </c>
      <c r="BI254" s="246">
        <f>IF(N254="nulová",J254,0)</f>
        <v>0</v>
      </c>
      <c r="BJ254" s="18" t="s">
        <v>83</v>
      </c>
      <c r="BK254" s="246">
        <f>ROUND(I254*H254,2)</f>
        <v>0</v>
      </c>
      <c r="BL254" s="18" t="s">
        <v>219</v>
      </c>
      <c r="BM254" s="245" t="s">
        <v>942</v>
      </c>
    </row>
    <row r="255" s="2" customFormat="1" ht="24.15" customHeight="1">
      <c r="A255" s="39"/>
      <c r="B255" s="40"/>
      <c r="C255" s="234" t="s">
        <v>590</v>
      </c>
      <c r="D255" s="234" t="s">
        <v>149</v>
      </c>
      <c r="E255" s="235" t="s">
        <v>943</v>
      </c>
      <c r="F255" s="236" t="s">
        <v>944</v>
      </c>
      <c r="G255" s="237" t="s">
        <v>189</v>
      </c>
      <c r="H255" s="238">
        <v>22</v>
      </c>
      <c r="I255" s="239"/>
      <c r="J255" s="240">
        <f>ROUND(I255*H255,2)</f>
        <v>0</v>
      </c>
      <c r="K255" s="236" t="s">
        <v>153</v>
      </c>
      <c r="L255" s="45"/>
      <c r="M255" s="241" t="s">
        <v>1</v>
      </c>
      <c r="N255" s="242" t="s">
        <v>40</v>
      </c>
      <c r="O255" s="92"/>
      <c r="P255" s="243">
        <f>O255*H255</f>
        <v>0</v>
      </c>
      <c r="Q255" s="243">
        <v>0</v>
      </c>
      <c r="R255" s="243">
        <f>Q255*H255</f>
        <v>0</v>
      </c>
      <c r="S255" s="243">
        <v>0</v>
      </c>
      <c r="T255" s="244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5" t="s">
        <v>219</v>
      </c>
      <c r="AT255" s="245" t="s">
        <v>149</v>
      </c>
      <c r="AU255" s="245" t="s">
        <v>85</v>
      </c>
      <c r="AY255" s="18" t="s">
        <v>147</v>
      </c>
      <c r="BE255" s="246">
        <f>IF(N255="základní",J255,0)</f>
        <v>0</v>
      </c>
      <c r="BF255" s="246">
        <f>IF(N255="snížená",J255,0)</f>
        <v>0</v>
      </c>
      <c r="BG255" s="246">
        <f>IF(N255="zákl. přenesená",J255,0)</f>
        <v>0</v>
      </c>
      <c r="BH255" s="246">
        <f>IF(N255="sníž. přenesená",J255,0)</f>
        <v>0</v>
      </c>
      <c r="BI255" s="246">
        <f>IF(N255="nulová",J255,0)</f>
        <v>0</v>
      </c>
      <c r="BJ255" s="18" t="s">
        <v>83</v>
      </c>
      <c r="BK255" s="246">
        <f>ROUND(I255*H255,2)</f>
        <v>0</v>
      </c>
      <c r="BL255" s="18" t="s">
        <v>219</v>
      </c>
      <c r="BM255" s="245" t="s">
        <v>945</v>
      </c>
    </row>
    <row r="256" s="2" customFormat="1" ht="24.15" customHeight="1">
      <c r="A256" s="39"/>
      <c r="B256" s="40"/>
      <c r="C256" s="270" t="s">
        <v>594</v>
      </c>
      <c r="D256" s="270" t="s">
        <v>262</v>
      </c>
      <c r="E256" s="271" t="s">
        <v>900</v>
      </c>
      <c r="F256" s="272" t="s">
        <v>901</v>
      </c>
      <c r="G256" s="273" t="s">
        <v>189</v>
      </c>
      <c r="H256" s="274">
        <v>22</v>
      </c>
      <c r="I256" s="275"/>
      <c r="J256" s="276">
        <f>ROUND(I256*H256,2)</f>
        <v>0</v>
      </c>
      <c r="K256" s="272" t="s">
        <v>902</v>
      </c>
      <c r="L256" s="277"/>
      <c r="M256" s="278" t="s">
        <v>1</v>
      </c>
      <c r="N256" s="279" t="s">
        <v>40</v>
      </c>
      <c r="O256" s="92"/>
      <c r="P256" s="243">
        <f>O256*H256</f>
        <v>0</v>
      </c>
      <c r="Q256" s="243">
        <v>0</v>
      </c>
      <c r="R256" s="243">
        <f>Q256*H256</f>
        <v>0</v>
      </c>
      <c r="S256" s="243">
        <v>0</v>
      </c>
      <c r="T256" s="244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5" t="s">
        <v>314</v>
      </c>
      <c r="AT256" s="245" t="s">
        <v>262</v>
      </c>
      <c r="AU256" s="245" t="s">
        <v>85</v>
      </c>
      <c r="AY256" s="18" t="s">
        <v>147</v>
      </c>
      <c r="BE256" s="246">
        <f>IF(N256="základní",J256,0)</f>
        <v>0</v>
      </c>
      <c r="BF256" s="246">
        <f>IF(N256="snížená",J256,0)</f>
        <v>0</v>
      </c>
      <c r="BG256" s="246">
        <f>IF(N256="zákl. přenesená",J256,0)</f>
        <v>0</v>
      </c>
      <c r="BH256" s="246">
        <f>IF(N256="sníž. přenesená",J256,0)</f>
        <v>0</v>
      </c>
      <c r="BI256" s="246">
        <f>IF(N256="nulová",J256,0)</f>
        <v>0</v>
      </c>
      <c r="BJ256" s="18" t="s">
        <v>83</v>
      </c>
      <c r="BK256" s="246">
        <f>ROUND(I256*H256,2)</f>
        <v>0</v>
      </c>
      <c r="BL256" s="18" t="s">
        <v>219</v>
      </c>
      <c r="BM256" s="245" t="s">
        <v>946</v>
      </c>
    </row>
    <row r="257" s="2" customFormat="1" ht="14.4" customHeight="1">
      <c r="A257" s="39"/>
      <c r="B257" s="40"/>
      <c r="C257" s="270" t="s">
        <v>598</v>
      </c>
      <c r="D257" s="270" t="s">
        <v>262</v>
      </c>
      <c r="E257" s="271" t="s">
        <v>947</v>
      </c>
      <c r="F257" s="272" t="s">
        <v>948</v>
      </c>
      <c r="G257" s="273" t="s">
        <v>189</v>
      </c>
      <c r="H257" s="274">
        <v>5</v>
      </c>
      <c r="I257" s="275"/>
      <c r="J257" s="276">
        <f>ROUND(I257*H257,2)</f>
        <v>0</v>
      </c>
      <c r="K257" s="272" t="s">
        <v>902</v>
      </c>
      <c r="L257" s="277"/>
      <c r="M257" s="278" t="s">
        <v>1</v>
      </c>
      <c r="N257" s="279" t="s">
        <v>40</v>
      </c>
      <c r="O257" s="92"/>
      <c r="P257" s="243">
        <f>O257*H257</f>
        <v>0</v>
      </c>
      <c r="Q257" s="243">
        <v>0</v>
      </c>
      <c r="R257" s="243">
        <f>Q257*H257</f>
        <v>0</v>
      </c>
      <c r="S257" s="243">
        <v>0</v>
      </c>
      <c r="T257" s="244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5" t="s">
        <v>314</v>
      </c>
      <c r="AT257" s="245" t="s">
        <v>262</v>
      </c>
      <c r="AU257" s="245" t="s">
        <v>85</v>
      </c>
      <c r="AY257" s="18" t="s">
        <v>147</v>
      </c>
      <c r="BE257" s="246">
        <f>IF(N257="základní",J257,0)</f>
        <v>0</v>
      </c>
      <c r="BF257" s="246">
        <f>IF(N257="snížená",J257,0)</f>
        <v>0</v>
      </c>
      <c r="BG257" s="246">
        <f>IF(N257="zákl. přenesená",J257,0)</f>
        <v>0</v>
      </c>
      <c r="BH257" s="246">
        <f>IF(N257="sníž. přenesená",J257,0)</f>
        <v>0</v>
      </c>
      <c r="BI257" s="246">
        <f>IF(N257="nulová",J257,0)</f>
        <v>0</v>
      </c>
      <c r="BJ257" s="18" t="s">
        <v>83</v>
      </c>
      <c r="BK257" s="246">
        <f>ROUND(I257*H257,2)</f>
        <v>0</v>
      </c>
      <c r="BL257" s="18" t="s">
        <v>219</v>
      </c>
      <c r="BM257" s="245" t="s">
        <v>949</v>
      </c>
    </row>
    <row r="258" s="2" customFormat="1" ht="14.4" customHeight="1">
      <c r="A258" s="39"/>
      <c r="B258" s="40"/>
      <c r="C258" s="270" t="s">
        <v>604</v>
      </c>
      <c r="D258" s="270" t="s">
        <v>262</v>
      </c>
      <c r="E258" s="271" t="s">
        <v>950</v>
      </c>
      <c r="F258" s="272" t="s">
        <v>951</v>
      </c>
      <c r="G258" s="273" t="s">
        <v>189</v>
      </c>
      <c r="H258" s="274">
        <v>17</v>
      </c>
      <c r="I258" s="275"/>
      <c r="J258" s="276">
        <f>ROUND(I258*H258,2)</f>
        <v>0</v>
      </c>
      <c r="K258" s="272" t="s">
        <v>1</v>
      </c>
      <c r="L258" s="277"/>
      <c r="M258" s="278" t="s">
        <v>1</v>
      </c>
      <c r="N258" s="279" t="s">
        <v>40</v>
      </c>
      <c r="O258" s="92"/>
      <c r="P258" s="243">
        <f>O258*H258</f>
        <v>0</v>
      </c>
      <c r="Q258" s="243">
        <v>0</v>
      </c>
      <c r="R258" s="243">
        <f>Q258*H258</f>
        <v>0</v>
      </c>
      <c r="S258" s="243">
        <v>0</v>
      </c>
      <c r="T258" s="244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45" t="s">
        <v>314</v>
      </c>
      <c r="AT258" s="245" t="s">
        <v>262</v>
      </c>
      <c r="AU258" s="245" t="s">
        <v>85</v>
      </c>
      <c r="AY258" s="18" t="s">
        <v>147</v>
      </c>
      <c r="BE258" s="246">
        <f>IF(N258="základní",J258,0)</f>
        <v>0</v>
      </c>
      <c r="BF258" s="246">
        <f>IF(N258="snížená",J258,0)</f>
        <v>0</v>
      </c>
      <c r="BG258" s="246">
        <f>IF(N258="zákl. přenesená",J258,0)</f>
        <v>0</v>
      </c>
      <c r="BH258" s="246">
        <f>IF(N258="sníž. přenesená",J258,0)</f>
        <v>0</v>
      </c>
      <c r="BI258" s="246">
        <f>IF(N258="nulová",J258,0)</f>
        <v>0</v>
      </c>
      <c r="BJ258" s="18" t="s">
        <v>83</v>
      </c>
      <c r="BK258" s="246">
        <f>ROUND(I258*H258,2)</f>
        <v>0</v>
      </c>
      <c r="BL258" s="18" t="s">
        <v>219</v>
      </c>
      <c r="BM258" s="245" t="s">
        <v>952</v>
      </c>
    </row>
    <row r="259" s="2" customFormat="1" ht="24.15" customHeight="1">
      <c r="A259" s="39"/>
      <c r="B259" s="40"/>
      <c r="C259" s="234" t="s">
        <v>608</v>
      </c>
      <c r="D259" s="234" t="s">
        <v>149</v>
      </c>
      <c r="E259" s="235" t="s">
        <v>953</v>
      </c>
      <c r="F259" s="236" t="s">
        <v>954</v>
      </c>
      <c r="G259" s="237" t="s">
        <v>189</v>
      </c>
      <c r="H259" s="238">
        <v>53</v>
      </c>
      <c r="I259" s="239"/>
      <c r="J259" s="240">
        <f>ROUND(I259*H259,2)</f>
        <v>0</v>
      </c>
      <c r="K259" s="236" t="s">
        <v>153</v>
      </c>
      <c r="L259" s="45"/>
      <c r="M259" s="241" t="s">
        <v>1</v>
      </c>
      <c r="N259" s="242" t="s">
        <v>40</v>
      </c>
      <c r="O259" s="92"/>
      <c r="P259" s="243">
        <f>O259*H259</f>
        <v>0</v>
      </c>
      <c r="Q259" s="243">
        <v>0</v>
      </c>
      <c r="R259" s="243">
        <f>Q259*H259</f>
        <v>0</v>
      </c>
      <c r="S259" s="243">
        <v>0</v>
      </c>
      <c r="T259" s="244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5" t="s">
        <v>219</v>
      </c>
      <c r="AT259" s="245" t="s">
        <v>149</v>
      </c>
      <c r="AU259" s="245" t="s">
        <v>85</v>
      </c>
      <c r="AY259" s="18" t="s">
        <v>147</v>
      </c>
      <c r="BE259" s="246">
        <f>IF(N259="základní",J259,0)</f>
        <v>0</v>
      </c>
      <c r="BF259" s="246">
        <f>IF(N259="snížená",J259,0)</f>
        <v>0</v>
      </c>
      <c r="BG259" s="246">
        <f>IF(N259="zákl. přenesená",J259,0)</f>
        <v>0</v>
      </c>
      <c r="BH259" s="246">
        <f>IF(N259="sníž. přenesená",J259,0)</f>
        <v>0</v>
      </c>
      <c r="BI259" s="246">
        <f>IF(N259="nulová",J259,0)</f>
        <v>0</v>
      </c>
      <c r="BJ259" s="18" t="s">
        <v>83</v>
      </c>
      <c r="BK259" s="246">
        <f>ROUND(I259*H259,2)</f>
        <v>0</v>
      </c>
      <c r="BL259" s="18" t="s">
        <v>219</v>
      </c>
      <c r="BM259" s="245" t="s">
        <v>955</v>
      </c>
    </row>
    <row r="260" s="2" customFormat="1" ht="14.4" customHeight="1">
      <c r="A260" s="39"/>
      <c r="B260" s="40"/>
      <c r="C260" s="270" t="s">
        <v>614</v>
      </c>
      <c r="D260" s="270" t="s">
        <v>262</v>
      </c>
      <c r="E260" s="271" t="s">
        <v>956</v>
      </c>
      <c r="F260" s="272" t="s">
        <v>957</v>
      </c>
      <c r="G260" s="273" t="s">
        <v>189</v>
      </c>
      <c r="H260" s="274">
        <v>53</v>
      </c>
      <c r="I260" s="275"/>
      <c r="J260" s="276">
        <f>ROUND(I260*H260,2)</f>
        <v>0</v>
      </c>
      <c r="K260" s="272" t="s">
        <v>902</v>
      </c>
      <c r="L260" s="277"/>
      <c r="M260" s="278" t="s">
        <v>1</v>
      </c>
      <c r="N260" s="279" t="s">
        <v>40</v>
      </c>
      <c r="O260" s="92"/>
      <c r="P260" s="243">
        <f>O260*H260</f>
        <v>0</v>
      </c>
      <c r="Q260" s="243">
        <v>0</v>
      </c>
      <c r="R260" s="243">
        <f>Q260*H260</f>
        <v>0</v>
      </c>
      <c r="S260" s="243">
        <v>0</v>
      </c>
      <c r="T260" s="244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45" t="s">
        <v>314</v>
      </c>
      <c r="AT260" s="245" t="s">
        <v>262</v>
      </c>
      <c r="AU260" s="245" t="s">
        <v>85</v>
      </c>
      <c r="AY260" s="18" t="s">
        <v>147</v>
      </c>
      <c r="BE260" s="246">
        <f>IF(N260="základní",J260,0)</f>
        <v>0</v>
      </c>
      <c r="BF260" s="246">
        <f>IF(N260="snížená",J260,0)</f>
        <v>0</v>
      </c>
      <c r="BG260" s="246">
        <f>IF(N260="zákl. přenesená",J260,0)</f>
        <v>0</v>
      </c>
      <c r="BH260" s="246">
        <f>IF(N260="sníž. přenesená",J260,0)</f>
        <v>0</v>
      </c>
      <c r="BI260" s="246">
        <f>IF(N260="nulová",J260,0)</f>
        <v>0</v>
      </c>
      <c r="BJ260" s="18" t="s">
        <v>83</v>
      </c>
      <c r="BK260" s="246">
        <f>ROUND(I260*H260,2)</f>
        <v>0</v>
      </c>
      <c r="BL260" s="18" t="s">
        <v>219</v>
      </c>
      <c r="BM260" s="245" t="s">
        <v>958</v>
      </c>
    </row>
    <row r="261" s="2" customFormat="1" ht="14.4" customHeight="1">
      <c r="A261" s="39"/>
      <c r="B261" s="40"/>
      <c r="C261" s="234" t="s">
        <v>618</v>
      </c>
      <c r="D261" s="234" t="s">
        <v>149</v>
      </c>
      <c r="E261" s="235" t="s">
        <v>959</v>
      </c>
      <c r="F261" s="236" t="s">
        <v>960</v>
      </c>
      <c r="G261" s="237" t="s">
        <v>385</v>
      </c>
      <c r="H261" s="238">
        <v>162</v>
      </c>
      <c r="I261" s="239"/>
      <c r="J261" s="240">
        <f>ROUND(I261*H261,2)</f>
        <v>0</v>
      </c>
      <c r="K261" s="236" t="s">
        <v>153</v>
      </c>
      <c r="L261" s="45"/>
      <c r="M261" s="241" t="s">
        <v>1</v>
      </c>
      <c r="N261" s="242" t="s">
        <v>40</v>
      </c>
      <c r="O261" s="92"/>
      <c r="P261" s="243">
        <f>O261*H261</f>
        <v>0</v>
      </c>
      <c r="Q261" s="243">
        <v>0</v>
      </c>
      <c r="R261" s="243">
        <f>Q261*H261</f>
        <v>0</v>
      </c>
      <c r="S261" s="243">
        <v>0</v>
      </c>
      <c r="T261" s="244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5" t="s">
        <v>219</v>
      </c>
      <c r="AT261" s="245" t="s">
        <v>149</v>
      </c>
      <c r="AU261" s="245" t="s">
        <v>85</v>
      </c>
      <c r="AY261" s="18" t="s">
        <v>147</v>
      </c>
      <c r="BE261" s="246">
        <f>IF(N261="základní",J261,0)</f>
        <v>0</v>
      </c>
      <c r="BF261" s="246">
        <f>IF(N261="snížená",J261,0)</f>
        <v>0</v>
      </c>
      <c r="BG261" s="246">
        <f>IF(N261="zákl. přenesená",J261,0)</f>
        <v>0</v>
      </c>
      <c r="BH261" s="246">
        <f>IF(N261="sníž. přenesená",J261,0)</f>
        <v>0</v>
      </c>
      <c r="BI261" s="246">
        <f>IF(N261="nulová",J261,0)</f>
        <v>0</v>
      </c>
      <c r="BJ261" s="18" t="s">
        <v>83</v>
      </c>
      <c r="BK261" s="246">
        <f>ROUND(I261*H261,2)</f>
        <v>0</v>
      </c>
      <c r="BL261" s="18" t="s">
        <v>219</v>
      </c>
      <c r="BM261" s="245" t="s">
        <v>961</v>
      </c>
    </row>
    <row r="262" s="2" customFormat="1" ht="14.4" customHeight="1">
      <c r="A262" s="39"/>
      <c r="B262" s="40"/>
      <c r="C262" s="270" t="s">
        <v>622</v>
      </c>
      <c r="D262" s="270" t="s">
        <v>262</v>
      </c>
      <c r="E262" s="271" t="s">
        <v>962</v>
      </c>
      <c r="F262" s="272" t="s">
        <v>963</v>
      </c>
      <c r="G262" s="273" t="s">
        <v>385</v>
      </c>
      <c r="H262" s="274">
        <v>97</v>
      </c>
      <c r="I262" s="275"/>
      <c r="J262" s="276">
        <f>ROUND(I262*H262,2)</f>
        <v>0</v>
      </c>
      <c r="K262" s="272" t="s">
        <v>1</v>
      </c>
      <c r="L262" s="277"/>
      <c r="M262" s="278" t="s">
        <v>1</v>
      </c>
      <c r="N262" s="279" t="s">
        <v>40</v>
      </c>
      <c r="O262" s="92"/>
      <c r="P262" s="243">
        <f>O262*H262</f>
        <v>0</v>
      </c>
      <c r="Q262" s="243">
        <v>0</v>
      </c>
      <c r="R262" s="243">
        <f>Q262*H262</f>
        <v>0</v>
      </c>
      <c r="S262" s="243">
        <v>0</v>
      </c>
      <c r="T262" s="244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5" t="s">
        <v>314</v>
      </c>
      <c r="AT262" s="245" t="s">
        <v>262</v>
      </c>
      <c r="AU262" s="245" t="s">
        <v>85</v>
      </c>
      <c r="AY262" s="18" t="s">
        <v>147</v>
      </c>
      <c r="BE262" s="246">
        <f>IF(N262="základní",J262,0)</f>
        <v>0</v>
      </c>
      <c r="BF262" s="246">
        <f>IF(N262="snížená",J262,0)</f>
        <v>0</v>
      </c>
      <c r="BG262" s="246">
        <f>IF(N262="zákl. přenesená",J262,0)</f>
        <v>0</v>
      </c>
      <c r="BH262" s="246">
        <f>IF(N262="sníž. přenesená",J262,0)</f>
        <v>0</v>
      </c>
      <c r="BI262" s="246">
        <f>IF(N262="nulová",J262,0)</f>
        <v>0</v>
      </c>
      <c r="BJ262" s="18" t="s">
        <v>83</v>
      </c>
      <c r="BK262" s="246">
        <f>ROUND(I262*H262,2)</f>
        <v>0</v>
      </c>
      <c r="BL262" s="18" t="s">
        <v>219</v>
      </c>
      <c r="BM262" s="245" t="s">
        <v>964</v>
      </c>
    </row>
    <row r="263" s="2" customFormat="1" ht="14.4" customHeight="1">
      <c r="A263" s="39"/>
      <c r="B263" s="40"/>
      <c r="C263" s="270" t="s">
        <v>628</v>
      </c>
      <c r="D263" s="270" t="s">
        <v>262</v>
      </c>
      <c r="E263" s="271" t="s">
        <v>965</v>
      </c>
      <c r="F263" s="272" t="s">
        <v>966</v>
      </c>
      <c r="G263" s="273" t="s">
        <v>385</v>
      </c>
      <c r="H263" s="274">
        <v>65</v>
      </c>
      <c r="I263" s="275"/>
      <c r="J263" s="276">
        <f>ROUND(I263*H263,2)</f>
        <v>0</v>
      </c>
      <c r="K263" s="272" t="s">
        <v>1</v>
      </c>
      <c r="L263" s="277"/>
      <c r="M263" s="278" t="s">
        <v>1</v>
      </c>
      <c r="N263" s="279" t="s">
        <v>40</v>
      </c>
      <c r="O263" s="92"/>
      <c r="P263" s="243">
        <f>O263*H263</f>
        <v>0</v>
      </c>
      <c r="Q263" s="243">
        <v>0</v>
      </c>
      <c r="R263" s="243">
        <f>Q263*H263</f>
        <v>0</v>
      </c>
      <c r="S263" s="243">
        <v>0</v>
      </c>
      <c r="T263" s="244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5" t="s">
        <v>314</v>
      </c>
      <c r="AT263" s="245" t="s">
        <v>262</v>
      </c>
      <c r="AU263" s="245" t="s">
        <v>85</v>
      </c>
      <c r="AY263" s="18" t="s">
        <v>147</v>
      </c>
      <c r="BE263" s="246">
        <f>IF(N263="základní",J263,0)</f>
        <v>0</v>
      </c>
      <c r="BF263" s="246">
        <f>IF(N263="snížená",J263,0)</f>
        <v>0</v>
      </c>
      <c r="BG263" s="246">
        <f>IF(N263="zákl. přenesená",J263,0)</f>
        <v>0</v>
      </c>
      <c r="BH263" s="246">
        <f>IF(N263="sníž. přenesená",J263,0)</f>
        <v>0</v>
      </c>
      <c r="BI263" s="246">
        <f>IF(N263="nulová",J263,0)</f>
        <v>0</v>
      </c>
      <c r="BJ263" s="18" t="s">
        <v>83</v>
      </c>
      <c r="BK263" s="246">
        <f>ROUND(I263*H263,2)</f>
        <v>0</v>
      </c>
      <c r="BL263" s="18" t="s">
        <v>219</v>
      </c>
      <c r="BM263" s="245" t="s">
        <v>967</v>
      </c>
    </row>
    <row r="264" s="2" customFormat="1" ht="14.4" customHeight="1">
      <c r="A264" s="39"/>
      <c r="B264" s="40"/>
      <c r="C264" s="234" t="s">
        <v>632</v>
      </c>
      <c r="D264" s="234" t="s">
        <v>149</v>
      </c>
      <c r="E264" s="235" t="s">
        <v>968</v>
      </c>
      <c r="F264" s="236" t="s">
        <v>969</v>
      </c>
      <c r="G264" s="237" t="s">
        <v>385</v>
      </c>
      <c r="H264" s="238">
        <v>162</v>
      </c>
      <c r="I264" s="239"/>
      <c r="J264" s="240">
        <f>ROUND(I264*H264,2)</f>
        <v>0</v>
      </c>
      <c r="K264" s="236" t="s">
        <v>153</v>
      </c>
      <c r="L264" s="45"/>
      <c r="M264" s="241" t="s">
        <v>1</v>
      </c>
      <c r="N264" s="242" t="s">
        <v>40</v>
      </c>
      <c r="O264" s="92"/>
      <c r="P264" s="243">
        <f>O264*H264</f>
        <v>0</v>
      </c>
      <c r="Q264" s="243">
        <v>0</v>
      </c>
      <c r="R264" s="243">
        <f>Q264*H264</f>
        <v>0</v>
      </c>
      <c r="S264" s="243">
        <v>0</v>
      </c>
      <c r="T264" s="244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5" t="s">
        <v>219</v>
      </c>
      <c r="AT264" s="245" t="s">
        <v>149</v>
      </c>
      <c r="AU264" s="245" t="s">
        <v>85</v>
      </c>
      <c r="AY264" s="18" t="s">
        <v>147</v>
      </c>
      <c r="BE264" s="246">
        <f>IF(N264="základní",J264,0)</f>
        <v>0</v>
      </c>
      <c r="BF264" s="246">
        <f>IF(N264="snížená",J264,0)</f>
        <v>0</v>
      </c>
      <c r="BG264" s="246">
        <f>IF(N264="zákl. přenesená",J264,0)</f>
        <v>0</v>
      </c>
      <c r="BH264" s="246">
        <f>IF(N264="sníž. přenesená",J264,0)</f>
        <v>0</v>
      </c>
      <c r="BI264" s="246">
        <f>IF(N264="nulová",J264,0)</f>
        <v>0</v>
      </c>
      <c r="BJ264" s="18" t="s">
        <v>83</v>
      </c>
      <c r="BK264" s="246">
        <f>ROUND(I264*H264,2)</f>
        <v>0</v>
      </c>
      <c r="BL264" s="18" t="s">
        <v>219</v>
      </c>
      <c r="BM264" s="245" t="s">
        <v>970</v>
      </c>
    </row>
    <row r="265" s="2" customFormat="1" ht="14.4" customHeight="1">
      <c r="A265" s="39"/>
      <c r="B265" s="40"/>
      <c r="C265" s="270" t="s">
        <v>636</v>
      </c>
      <c r="D265" s="270" t="s">
        <v>262</v>
      </c>
      <c r="E265" s="271" t="s">
        <v>971</v>
      </c>
      <c r="F265" s="272" t="s">
        <v>972</v>
      </c>
      <c r="G265" s="273" t="s">
        <v>385</v>
      </c>
      <c r="H265" s="274">
        <v>97</v>
      </c>
      <c r="I265" s="275"/>
      <c r="J265" s="276">
        <f>ROUND(I265*H265,2)</f>
        <v>0</v>
      </c>
      <c r="K265" s="272" t="s">
        <v>1</v>
      </c>
      <c r="L265" s="277"/>
      <c r="M265" s="278" t="s">
        <v>1</v>
      </c>
      <c r="N265" s="279" t="s">
        <v>40</v>
      </c>
      <c r="O265" s="92"/>
      <c r="P265" s="243">
        <f>O265*H265</f>
        <v>0</v>
      </c>
      <c r="Q265" s="243">
        <v>0</v>
      </c>
      <c r="R265" s="243">
        <f>Q265*H265</f>
        <v>0</v>
      </c>
      <c r="S265" s="243">
        <v>0</v>
      </c>
      <c r="T265" s="244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5" t="s">
        <v>314</v>
      </c>
      <c r="AT265" s="245" t="s">
        <v>262</v>
      </c>
      <c r="AU265" s="245" t="s">
        <v>85</v>
      </c>
      <c r="AY265" s="18" t="s">
        <v>147</v>
      </c>
      <c r="BE265" s="246">
        <f>IF(N265="základní",J265,0)</f>
        <v>0</v>
      </c>
      <c r="BF265" s="246">
        <f>IF(N265="snížená",J265,0)</f>
        <v>0</v>
      </c>
      <c r="BG265" s="246">
        <f>IF(N265="zákl. přenesená",J265,0)</f>
        <v>0</v>
      </c>
      <c r="BH265" s="246">
        <f>IF(N265="sníž. přenesená",J265,0)</f>
        <v>0</v>
      </c>
      <c r="BI265" s="246">
        <f>IF(N265="nulová",J265,0)</f>
        <v>0</v>
      </c>
      <c r="BJ265" s="18" t="s">
        <v>83</v>
      </c>
      <c r="BK265" s="246">
        <f>ROUND(I265*H265,2)</f>
        <v>0</v>
      </c>
      <c r="BL265" s="18" t="s">
        <v>219</v>
      </c>
      <c r="BM265" s="245" t="s">
        <v>973</v>
      </c>
    </row>
    <row r="266" s="2" customFormat="1" ht="14.4" customHeight="1">
      <c r="A266" s="39"/>
      <c r="B266" s="40"/>
      <c r="C266" s="270" t="s">
        <v>640</v>
      </c>
      <c r="D266" s="270" t="s">
        <v>262</v>
      </c>
      <c r="E266" s="271" t="s">
        <v>974</v>
      </c>
      <c r="F266" s="272" t="s">
        <v>975</v>
      </c>
      <c r="G266" s="273" t="s">
        <v>385</v>
      </c>
      <c r="H266" s="274">
        <v>65</v>
      </c>
      <c r="I266" s="275"/>
      <c r="J266" s="276">
        <f>ROUND(I266*H266,2)</f>
        <v>0</v>
      </c>
      <c r="K266" s="272" t="s">
        <v>1</v>
      </c>
      <c r="L266" s="277"/>
      <c r="M266" s="278" t="s">
        <v>1</v>
      </c>
      <c r="N266" s="279" t="s">
        <v>40</v>
      </c>
      <c r="O266" s="92"/>
      <c r="P266" s="243">
        <f>O266*H266</f>
        <v>0</v>
      </c>
      <c r="Q266" s="243">
        <v>0</v>
      </c>
      <c r="R266" s="243">
        <f>Q266*H266</f>
        <v>0</v>
      </c>
      <c r="S266" s="243">
        <v>0</v>
      </c>
      <c r="T266" s="244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45" t="s">
        <v>314</v>
      </c>
      <c r="AT266" s="245" t="s">
        <v>262</v>
      </c>
      <c r="AU266" s="245" t="s">
        <v>85</v>
      </c>
      <c r="AY266" s="18" t="s">
        <v>147</v>
      </c>
      <c r="BE266" s="246">
        <f>IF(N266="základní",J266,0)</f>
        <v>0</v>
      </c>
      <c r="BF266" s="246">
        <f>IF(N266="snížená",J266,0)</f>
        <v>0</v>
      </c>
      <c r="BG266" s="246">
        <f>IF(N266="zákl. přenesená",J266,0)</f>
        <v>0</v>
      </c>
      <c r="BH266" s="246">
        <f>IF(N266="sníž. přenesená",J266,0)</f>
        <v>0</v>
      </c>
      <c r="BI266" s="246">
        <f>IF(N266="nulová",J266,0)</f>
        <v>0</v>
      </c>
      <c r="BJ266" s="18" t="s">
        <v>83</v>
      </c>
      <c r="BK266" s="246">
        <f>ROUND(I266*H266,2)</f>
        <v>0</v>
      </c>
      <c r="BL266" s="18" t="s">
        <v>219</v>
      </c>
      <c r="BM266" s="245" t="s">
        <v>976</v>
      </c>
    </row>
    <row r="267" s="2" customFormat="1" ht="14.4" customHeight="1">
      <c r="A267" s="39"/>
      <c r="B267" s="40"/>
      <c r="C267" s="234" t="s">
        <v>644</v>
      </c>
      <c r="D267" s="234" t="s">
        <v>149</v>
      </c>
      <c r="E267" s="235" t="s">
        <v>977</v>
      </c>
      <c r="F267" s="236" t="s">
        <v>978</v>
      </c>
      <c r="G267" s="237" t="s">
        <v>809</v>
      </c>
      <c r="H267" s="238">
        <v>3</v>
      </c>
      <c r="I267" s="239"/>
      <c r="J267" s="240">
        <f>ROUND(I267*H267,2)</f>
        <v>0</v>
      </c>
      <c r="K267" s="236" t="s">
        <v>1</v>
      </c>
      <c r="L267" s="45"/>
      <c r="M267" s="241" t="s">
        <v>1</v>
      </c>
      <c r="N267" s="242" t="s">
        <v>40</v>
      </c>
      <c r="O267" s="92"/>
      <c r="P267" s="243">
        <f>O267*H267</f>
        <v>0</v>
      </c>
      <c r="Q267" s="243">
        <v>0</v>
      </c>
      <c r="R267" s="243">
        <f>Q267*H267</f>
        <v>0</v>
      </c>
      <c r="S267" s="243">
        <v>0</v>
      </c>
      <c r="T267" s="244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45" t="s">
        <v>219</v>
      </c>
      <c r="AT267" s="245" t="s">
        <v>149</v>
      </c>
      <c r="AU267" s="245" t="s">
        <v>85</v>
      </c>
      <c r="AY267" s="18" t="s">
        <v>147</v>
      </c>
      <c r="BE267" s="246">
        <f>IF(N267="základní",J267,0)</f>
        <v>0</v>
      </c>
      <c r="BF267" s="246">
        <f>IF(N267="snížená",J267,0)</f>
        <v>0</v>
      </c>
      <c r="BG267" s="246">
        <f>IF(N267="zákl. přenesená",J267,0)</f>
        <v>0</v>
      </c>
      <c r="BH267" s="246">
        <f>IF(N267="sníž. přenesená",J267,0)</f>
        <v>0</v>
      </c>
      <c r="BI267" s="246">
        <f>IF(N267="nulová",J267,0)</f>
        <v>0</v>
      </c>
      <c r="BJ267" s="18" t="s">
        <v>83</v>
      </c>
      <c r="BK267" s="246">
        <f>ROUND(I267*H267,2)</f>
        <v>0</v>
      </c>
      <c r="BL267" s="18" t="s">
        <v>219</v>
      </c>
      <c r="BM267" s="245" t="s">
        <v>979</v>
      </c>
    </row>
    <row r="268" s="2" customFormat="1" ht="14.4" customHeight="1">
      <c r="A268" s="39"/>
      <c r="B268" s="40"/>
      <c r="C268" s="270" t="s">
        <v>648</v>
      </c>
      <c r="D268" s="270" t="s">
        <v>262</v>
      </c>
      <c r="E268" s="271" t="s">
        <v>980</v>
      </c>
      <c r="F268" s="272" t="s">
        <v>978</v>
      </c>
      <c r="G268" s="273" t="s">
        <v>809</v>
      </c>
      <c r="H268" s="274">
        <v>3</v>
      </c>
      <c r="I268" s="275"/>
      <c r="J268" s="276">
        <f>ROUND(I268*H268,2)</f>
        <v>0</v>
      </c>
      <c r="K268" s="272" t="s">
        <v>1</v>
      </c>
      <c r="L268" s="277"/>
      <c r="M268" s="278" t="s">
        <v>1</v>
      </c>
      <c r="N268" s="279" t="s">
        <v>40</v>
      </c>
      <c r="O268" s="92"/>
      <c r="P268" s="243">
        <f>O268*H268</f>
        <v>0</v>
      </c>
      <c r="Q268" s="243">
        <v>0</v>
      </c>
      <c r="R268" s="243">
        <f>Q268*H268</f>
        <v>0</v>
      </c>
      <c r="S268" s="243">
        <v>0</v>
      </c>
      <c r="T268" s="244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45" t="s">
        <v>314</v>
      </c>
      <c r="AT268" s="245" t="s">
        <v>262</v>
      </c>
      <c r="AU268" s="245" t="s">
        <v>85</v>
      </c>
      <c r="AY268" s="18" t="s">
        <v>147</v>
      </c>
      <c r="BE268" s="246">
        <f>IF(N268="základní",J268,0)</f>
        <v>0</v>
      </c>
      <c r="BF268" s="246">
        <f>IF(N268="snížená",J268,0)</f>
        <v>0</v>
      </c>
      <c r="BG268" s="246">
        <f>IF(N268="zákl. přenesená",J268,0)</f>
        <v>0</v>
      </c>
      <c r="BH268" s="246">
        <f>IF(N268="sníž. přenesená",J268,0)</f>
        <v>0</v>
      </c>
      <c r="BI268" s="246">
        <f>IF(N268="nulová",J268,0)</f>
        <v>0</v>
      </c>
      <c r="BJ268" s="18" t="s">
        <v>83</v>
      </c>
      <c r="BK268" s="246">
        <f>ROUND(I268*H268,2)</f>
        <v>0</v>
      </c>
      <c r="BL268" s="18" t="s">
        <v>219</v>
      </c>
      <c r="BM268" s="245" t="s">
        <v>981</v>
      </c>
    </row>
    <row r="269" s="2" customFormat="1" ht="37.8" customHeight="1">
      <c r="A269" s="39"/>
      <c r="B269" s="40"/>
      <c r="C269" s="234" t="s">
        <v>652</v>
      </c>
      <c r="D269" s="234" t="s">
        <v>149</v>
      </c>
      <c r="E269" s="235" t="s">
        <v>982</v>
      </c>
      <c r="F269" s="236" t="s">
        <v>983</v>
      </c>
      <c r="G269" s="237" t="s">
        <v>189</v>
      </c>
      <c r="H269" s="238">
        <v>200</v>
      </c>
      <c r="I269" s="239"/>
      <c r="J269" s="240">
        <f>ROUND(I269*H269,2)</f>
        <v>0</v>
      </c>
      <c r="K269" s="236" t="s">
        <v>153</v>
      </c>
      <c r="L269" s="45"/>
      <c r="M269" s="241" t="s">
        <v>1</v>
      </c>
      <c r="N269" s="242" t="s">
        <v>40</v>
      </c>
      <c r="O269" s="92"/>
      <c r="P269" s="243">
        <f>O269*H269</f>
        <v>0</v>
      </c>
      <c r="Q269" s="243">
        <v>0</v>
      </c>
      <c r="R269" s="243">
        <f>Q269*H269</f>
        <v>0</v>
      </c>
      <c r="S269" s="243">
        <v>4.8000000000000001E-05</v>
      </c>
      <c r="T269" s="244">
        <f>S269*H269</f>
        <v>0.0096000000000000009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5" t="s">
        <v>219</v>
      </c>
      <c r="AT269" s="245" t="s">
        <v>149</v>
      </c>
      <c r="AU269" s="245" t="s">
        <v>85</v>
      </c>
      <c r="AY269" s="18" t="s">
        <v>147</v>
      </c>
      <c r="BE269" s="246">
        <f>IF(N269="základní",J269,0)</f>
        <v>0</v>
      </c>
      <c r="BF269" s="246">
        <f>IF(N269="snížená",J269,0)</f>
        <v>0</v>
      </c>
      <c r="BG269" s="246">
        <f>IF(N269="zákl. přenesená",J269,0)</f>
        <v>0</v>
      </c>
      <c r="BH269" s="246">
        <f>IF(N269="sníž. přenesená",J269,0)</f>
        <v>0</v>
      </c>
      <c r="BI269" s="246">
        <f>IF(N269="nulová",J269,0)</f>
        <v>0</v>
      </c>
      <c r="BJ269" s="18" t="s">
        <v>83</v>
      </c>
      <c r="BK269" s="246">
        <f>ROUND(I269*H269,2)</f>
        <v>0</v>
      </c>
      <c r="BL269" s="18" t="s">
        <v>219</v>
      </c>
      <c r="BM269" s="245" t="s">
        <v>984</v>
      </c>
    </row>
    <row r="270" s="2" customFormat="1" ht="24.15" customHeight="1">
      <c r="A270" s="39"/>
      <c r="B270" s="40"/>
      <c r="C270" s="234" t="s">
        <v>659</v>
      </c>
      <c r="D270" s="234" t="s">
        <v>149</v>
      </c>
      <c r="E270" s="235" t="s">
        <v>985</v>
      </c>
      <c r="F270" s="236" t="s">
        <v>986</v>
      </c>
      <c r="G270" s="237" t="s">
        <v>189</v>
      </c>
      <c r="H270" s="238">
        <v>16</v>
      </c>
      <c r="I270" s="239"/>
      <c r="J270" s="240">
        <f>ROUND(I270*H270,2)</f>
        <v>0</v>
      </c>
      <c r="K270" s="236" t="s">
        <v>153</v>
      </c>
      <c r="L270" s="45"/>
      <c r="M270" s="241" t="s">
        <v>1</v>
      </c>
      <c r="N270" s="242" t="s">
        <v>40</v>
      </c>
      <c r="O270" s="92"/>
      <c r="P270" s="243">
        <f>O270*H270</f>
        <v>0</v>
      </c>
      <c r="Q270" s="243">
        <v>0</v>
      </c>
      <c r="R270" s="243">
        <f>Q270*H270</f>
        <v>0</v>
      </c>
      <c r="S270" s="243">
        <v>0</v>
      </c>
      <c r="T270" s="244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5" t="s">
        <v>219</v>
      </c>
      <c r="AT270" s="245" t="s">
        <v>149</v>
      </c>
      <c r="AU270" s="245" t="s">
        <v>85</v>
      </c>
      <c r="AY270" s="18" t="s">
        <v>147</v>
      </c>
      <c r="BE270" s="246">
        <f>IF(N270="základní",J270,0)</f>
        <v>0</v>
      </c>
      <c r="BF270" s="246">
        <f>IF(N270="snížená",J270,0)</f>
        <v>0</v>
      </c>
      <c r="BG270" s="246">
        <f>IF(N270="zákl. přenesená",J270,0)</f>
        <v>0</v>
      </c>
      <c r="BH270" s="246">
        <f>IF(N270="sníž. přenesená",J270,0)</f>
        <v>0</v>
      </c>
      <c r="BI270" s="246">
        <f>IF(N270="nulová",J270,0)</f>
        <v>0</v>
      </c>
      <c r="BJ270" s="18" t="s">
        <v>83</v>
      </c>
      <c r="BK270" s="246">
        <f>ROUND(I270*H270,2)</f>
        <v>0</v>
      </c>
      <c r="BL270" s="18" t="s">
        <v>219</v>
      </c>
      <c r="BM270" s="245" t="s">
        <v>987</v>
      </c>
    </row>
    <row r="271" s="2" customFormat="1" ht="24.15" customHeight="1">
      <c r="A271" s="39"/>
      <c r="B271" s="40"/>
      <c r="C271" s="234" t="s">
        <v>664</v>
      </c>
      <c r="D271" s="234" t="s">
        <v>149</v>
      </c>
      <c r="E271" s="235" t="s">
        <v>988</v>
      </c>
      <c r="F271" s="236" t="s">
        <v>989</v>
      </c>
      <c r="G271" s="237" t="s">
        <v>189</v>
      </c>
      <c r="H271" s="238">
        <v>18</v>
      </c>
      <c r="I271" s="239"/>
      <c r="J271" s="240">
        <f>ROUND(I271*H271,2)</f>
        <v>0</v>
      </c>
      <c r="K271" s="236" t="s">
        <v>153</v>
      </c>
      <c r="L271" s="45"/>
      <c r="M271" s="241" t="s">
        <v>1</v>
      </c>
      <c r="N271" s="242" t="s">
        <v>40</v>
      </c>
      <c r="O271" s="92"/>
      <c r="P271" s="243">
        <f>O271*H271</f>
        <v>0</v>
      </c>
      <c r="Q271" s="243">
        <v>0</v>
      </c>
      <c r="R271" s="243">
        <f>Q271*H271</f>
        <v>0</v>
      </c>
      <c r="S271" s="243">
        <v>0</v>
      </c>
      <c r="T271" s="244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5" t="s">
        <v>219</v>
      </c>
      <c r="AT271" s="245" t="s">
        <v>149</v>
      </c>
      <c r="AU271" s="245" t="s">
        <v>85</v>
      </c>
      <c r="AY271" s="18" t="s">
        <v>147</v>
      </c>
      <c r="BE271" s="246">
        <f>IF(N271="základní",J271,0)</f>
        <v>0</v>
      </c>
      <c r="BF271" s="246">
        <f>IF(N271="snížená",J271,0)</f>
        <v>0</v>
      </c>
      <c r="BG271" s="246">
        <f>IF(N271="zákl. přenesená",J271,0)</f>
        <v>0</v>
      </c>
      <c r="BH271" s="246">
        <f>IF(N271="sníž. přenesená",J271,0)</f>
        <v>0</v>
      </c>
      <c r="BI271" s="246">
        <f>IF(N271="nulová",J271,0)</f>
        <v>0</v>
      </c>
      <c r="BJ271" s="18" t="s">
        <v>83</v>
      </c>
      <c r="BK271" s="246">
        <f>ROUND(I271*H271,2)</f>
        <v>0</v>
      </c>
      <c r="BL271" s="18" t="s">
        <v>219</v>
      </c>
      <c r="BM271" s="245" t="s">
        <v>990</v>
      </c>
    </row>
    <row r="272" s="2" customFormat="1" ht="14.4" customHeight="1">
      <c r="A272" s="39"/>
      <c r="B272" s="40"/>
      <c r="C272" s="270" t="s">
        <v>669</v>
      </c>
      <c r="D272" s="270" t="s">
        <v>262</v>
      </c>
      <c r="E272" s="271" t="s">
        <v>991</v>
      </c>
      <c r="F272" s="272" t="s">
        <v>992</v>
      </c>
      <c r="G272" s="273" t="s">
        <v>814</v>
      </c>
      <c r="H272" s="274">
        <v>27</v>
      </c>
      <c r="I272" s="275"/>
      <c r="J272" s="276">
        <f>ROUND(I272*H272,2)</f>
        <v>0</v>
      </c>
      <c r="K272" s="272" t="s">
        <v>1</v>
      </c>
      <c r="L272" s="277"/>
      <c r="M272" s="278" t="s">
        <v>1</v>
      </c>
      <c r="N272" s="279" t="s">
        <v>40</v>
      </c>
      <c r="O272" s="92"/>
      <c r="P272" s="243">
        <f>O272*H272</f>
        <v>0</v>
      </c>
      <c r="Q272" s="243">
        <v>0</v>
      </c>
      <c r="R272" s="243">
        <f>Q272*H272</f>
        <v>0</v>
      </c>
      <c r="S272" s="243">
        <v>0</v>
      </c>
      <c r="T272" s="244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45" t="s">
        <v>314</v>
      </c>
      <c r="AT272" s="245" t="s">
        <v>262</v>
      </c>
      <c r="AU272" s="245" t="s">
        <v>85</v>
      </c>
      <c r="AY272" s="18" t="s">
        <v>147</v>
      </c>
      <c r="BE272" s="246">
        <f>IF(N272="základní",J272,0)</f>
        <v>0</v>
      </c>
      <c r="BF272" s="246">
        <f>IF(N272="snížená",J272,0)</f>
        <v>0</v>
      </c>
      <c r="BG272" s="246">
        <f>IF(N272="zákl. přenesená",J272,0)</f>
        <v>0</v>
      </c>
      <c r="BH272" s="246">
        <f>IF(N272="sníž. přenesená",J272,0)</f>
        <v>0</v>
      </c>
      <c r="BI272" s="246">
        <f>IF(N272="nulová",J272,0)</f>
        <v>0</v>
      </c>
      <c r="BJ272" s="18" t="s">
        <v>83</v>
      </c>
      <c r="BK272" s="246">
        <f>ROUND(I272*H272,2)</f>
        <v>0</v>
      </c>
      <c r="BL272" s="18" t="s">
        <v>219</v>
      </c>
      <c r="BM272" s="245" t="s">
        <v>993</v>
      </c>
    </row>
    <row r="273" s="2" customFormat="1" ht="14.4" customHeight="1">
      <c r="A273" s="39"/>
      <c r="B273" s="40"/>
      <c r="C273" s="270" t="s">
        <v>675</v>
      </c>
      <c r="D273" s="270" t="s">
        <v>262</v>
      </c>
      <c r="E273" s="271" t="s">
        <v>994</v>
      </c>
      <c r="F273" s="272" t="s">
        <v>995</v>
      </c>
      <c r="G273" s="273" t="s">
        <v>814</v>
      </c>
      <c r="H273" s="274">
        <v>7</v>
      </c>
      <c r="I273" s="275"/>
      <c r="J273" s="276">
        <f>ROUND(I273*H273,2)</f>
        <v>0</v>
      </c>
      <c r="K273" s="272" t="s">
        <v>1</v>
      </c>
      <c r="L273" s="277"/>
      <c r="M273" s="278" t="s">
        <v>1</v>
      </c>
      <c r="N273" s="279" t="s">
        <v>40</v>
      </c>
      <c r="O273" s="92"/>
      <c r="P273" s="243">
        <f>O273*H273</f>
        <v>0</v>
      </c>
      <c r="Q273" s="243">
        <v>0</v>
      </c>
      <c r="R273" s="243">
        <f>Q273*H273</f>
        <v>0</v>
      </c>
      <c r="S273" s="243">
        <v>0</v>
      </c>
      <c r="T273" s="244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5" t="s">
        <v>314</v>
      </c>
      <c r="AT273" s="245" t="s">
        <v>262</v>
      </c>
      <c r="AU273" s="245" t="s">
        <v>85</v>
      </c>
      <c r="AY273" s="18" t="s">
        <v>147</v>
      </c>
      <c r="BE273" s="246">
        <f>IF(N273="základní",J273,0)</f>
        <v>0</v>
      </c>
      <c r="BF273" s="246">
        <f>IF(N273="snížená",J273,0)</f>
        <v>0</v>
      </c>
      <c r="BG273" s="246">
        <f>IF(N273="zákl. přenesená",J273,0)</f>
        <v>0</v>
      </c>
      <c r="BH273" s="246">
        <f>IF(N273="sníž. přenesená",J273,0)</f>
        <v>0</v>
      </c>
      <c r="BI273" s="246">
        <f>IF(N273="nulová",J273,0)</f>
        <v>0</v>
      </c>
      <c r="BJ273" s="18" t="s">
        <v>83</v>
      </c>
      <c r="BK273" s="246">
        <f>ROUND(I273*H273,2)</f>
        <v>0</v>
      </c>
      <c r="BL273" s="18" t="s">
        <v>219</v>
      </c>
      <c r="BM273" s="245" t="s">
        <v>996</v>
      </c>
    </row>
    <row r="274" s="2" customFormat="1" ht="24.15" customHeight="1">
      <c r="A274" s="39"/>
      <c r="B274" s="40"/>
      <c r="C274" s="234" t="s">
        <v>679</v>
      </c>
      <c r="D274" s="234" t="s">
        <v>149</v>
      </c>
      <c r="E274" s="235" t="s">
        <v>997</v>
      </c>
      <c r="F274" s="236" t="s">
        <v>998</v>
      </c>
      <c r="G274" s="237" t="s">
        <v>189</v>
      </c>
      <c r="H274" s="238">
        <v>20</v>
      </c>
      <c r="I274" s="239"/>
      <c r="J274" s="240">
        <f>ROUND(I274*H274,2)</f>
        <v>0</v>
      </c>
      <c r="K274" s="236" t="s">
        <v>153</v>
      </c>
      <c r="L274" s="45"/>
      <c r="M274" s="241" t="s">
        <v>1</v>
      </c>
      <c r="N274" s="242" t="s">
        <v>40</v>
      </c>
      <c r="O274" s="92"/>
      <c r="P274" s="243">
        <f>O274*H274</f>
        <v>0</v>
      </c>
      <c r="Q274" s="243">
        <v>0</v>
      </c>
      <c r="R274" s="243">
        <f>Q274*H274</f>
        <v>0</v>
      </c>
      <c r="S274" s="243">
        <v>0</v>
      </c>
      <c r="T274" s="244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45" t="s">
        <v>219</v>
      </c>
      <c r="AT274" s="245" t="s">
        <v>149</v>
      </c>
      <c r="AU274" s="245" t="s">
        <v>85</v>
      </c>
      <c r="AY274" s="18" t="s">
        <v>147</v>
      </c>
      <c r="BE274" s="246">
        <f>IF(N274="základní",J274,0)</f>
        <v>0</v>
      </c>
      <c r="BF274" s="246">
        <f>IF(N274="snížená",J274,0)</f>
        <v>0</v>
      </c>
      <c r="BG274" s="246">
        <f>IF(N274="zákl. přenesená",J274,0)</f>
        <v>0</v>
      </c>
      <c r="BH274" s="246">
        <f>IF(N274="sníž. přenesená",J274,0)</f>
        <v>0</v>
      </c>
      <c r="BI274" s="246">
        <f>IF(N274="nulová",J274,0)</f>
        <v>0</v>
      </c>
      <c r="BJ274" s="18" t="s">
        <v>83</v>
      </c>
      <c r="BK274" s="246">
        <f>ROUND(I274*H274,2)</f>
        <v>0</v>
      </c>
      <c r="BL274" s="18" t="s">
        <v>219</v>
      </c>
      <c r="BM274" s="245" t="s">
        <v>999</v>
      </c>
    </row>
    <row r="275" s="2" customFormat="1" ht="14.4" customHeight="1">
      <c r="A275" s="39"/>
      <c r="B275" s="40"/>
      <c r="C275" s="270" t="s">
        <v>684</v>
      </c>
      <c r="D275" s="270" t="s">
        <v>262</v>
      </c>
      <c r="E275" s="271" t="s">
        <v>1000</v>
      </c>
      <c r="F275" s="272" t="s">
        <v>1001</v>
      </c>
      <c r="G275" s="273" t="s">
        <v>814</v>
      </c>
      <c r="H275" s="274">
        <v>20</v>
      </c>
      <c r="I275" s="275"/>
      <c r="J275" s="276">
        <f>ROUND(I275*H275,2)</f>
        <v>0</v>
      </c>
      <c r="K275" s="272" t="s">
        <v>1</v>
      </c>
      <c r="L275" s="277"/>
      <c r="M275" s="278" t="s">
        <v>1</v>
      </c>
      <c r="N275" s="279" t="s">
        <v>40</v>
      </c>
      <c r="O275" s="92"/>
      <c r="P275" s="243">
        <f>O275*H275</f>
        <v>0</v>
      </c>
      <c r="Q275" s="243">
        <v>0</v>
      </c>
      <c r="R275" s="243">
        <f>Q275*H275</f>
        <v>0</v>
      </c>
      <c r="S275" s="243">
        <v>0</v>
      </c>
      <c r="T275" s="244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5" t="s">
        <v>314</v>
      </c>
      <c r="AT275" s="245" t="s">
        <v>262</v>
      </c>
      <c r="AU275" s="245" t="s">
        <v>85</v>
      </c>
      <c r="AY275" s="18" t="s">
        <v>147</v>
      </c>
      <c r="BE275" s="246">
        <f>IF(N275="základní",J275,0)</f>
        <v>0</v>
      </c>
      <c r="BF275" s="246">
        <f>IF(N275="snížená",J275,0)</f>
        <v>0</v>
      </c>
      <c r="BG275" s="246">
        <f>IF(N275="zákl. přenesená",J275,0)</f>
        <v>0</v>
      </c>
      <c r="BH275" s="246">
        <f>IF(N275="sníž. přenesená",J275,0)</f>
        <v>0</v>
      </c>
      <c r="BI275" s="246">
        <f>IF(N275="nulová",J275,0)</f>
        <v>0</v>
      </c>
      <c r="BJ275" s="18" t="s">
        <v>83</v>
      </c>
      <c r="BK275" s="246">
        <f>ROUND(I275*H275,2)</f>
        <v>0</v>
      </c>
      <c r="BL275" s="18" t="s">
        <v>219</v>
      </c>
      <c r="BM275" s="245" t="s">
        <v>1002</v>
      </c>
    </row>
    <row r="276" s="2" customFormat="1" ht="24.15" customHeight="1">
      <c r="A276" s="39"/>
      <c r="B276" s="40"/>
      <c r="C276" s="234" t="s">
        <v>688</v>
      </c>
      <c r="D276" s="234" t="s">
        <v>149</v>
      </c>
      <c r="E276" s="235" t="s">
        <v>1003</v>
      </c>
      <c r="F276" s="236" t="s">
        <v>1004</v>
      </c>
      <c r="G276" s="237" t="s">
        <v>189</v>
      </c>
      <c r="H276" s="238">
        <v>102</v>
      </c>
      <c r="I276" s="239"/>
      <c r="J276" s="240">
        <f>ROUND(I276*H276,2)</f>
        <v>0</v>
      </c>
      <c r="K276" s="236" t="s">
        <v>153</v>
      </c>
      <c r="L276" s="45"/>
      <c r="M276" s="241" t="s">
        <v>1</v>
      </c>
      <c r="N276" s="242" t="s">
        <v>40</v>
      </c>
      <c r="O276" s="92"/>
      <c r="P276" s="243">
        <f>O276*H276</f>
        <v>0</v>
      </c>
      <c r="Q276" s="243">
        <v>0</v>
      </c>
      <c r="R276" s="243">
        <f>Q276*H276</f>
        <v>0</v>
      </c>
      <c r="S276" s="243">
        <v>0</v>
      </c>
      <c r="T276" s="244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45" t="s">
        <v>219</v>
      </c>
      <c r="AT276" s="245" t="s">
        <v>149</v>
      </c>
      <c r="AU276" s="245" t="s">
        <v>85</v>
      </c>
      <c r="AY276" s="18" t="s">
        <v>147</v>
      </c>
      <c r="BE276" s="246">
        <f>IF(N276="základní",J276,0)</f>
        <v>0</v>
      </c>
      <c r="BF276" s="246">
        <f>IF(N276="snížená",J276,0)</f>
        <v>0</v>
      </c>
      <c r="BG276" s="246">
        <f>IF(N276="zákl. přenesená",J276,0)</f>
        <v>0</v>
      </c>
      <c r="BH276" s="246">
        <f>IF(N276="sníž. přenesená",J276,0)</f>
        <v>0</v>
      </c>
      <c r="BI276" s="246">
        <f>IF(N276="nulová",J276,0)</f>
        <v>0</v>
      </c>
      <c r="BJ276" s="18" t="s">
        <v>83</v>
      </c>
      <c r="BK276" s="246">
        <f>ROUND(I276*H276,2)</f>
        <v>0</v>
      </c>
      <c r="BL276" s="18" t="s">
        <v>219</v>
      </c>
      <c r="BM276" s="245" t="s">
        <v>1005</v>
      </c>
    </row>
    <row r="277" s="2" customFormat="1" ht="14.4" customHeight="1">
      <c r="A277" s="39"/>
      <c r="B277" s="40"/>
      <c r="C277" s="270" t="s">
        <v>692</v>
      </c>
      <c r="D277" s="270" t="s">
        <v>262</v>
      </c>
      <c r="E277" s="271" t="s">
        <v>1006</v>
      </c>
      <c r="F277" s="272" t="s">
        <v>1007</v>
      </c>
      <c r="G277" s="273" t="s">
        <v>814</v>
      </c>
      <c r="H277" s="274">
        <v>4</v>
      </c>
      <c r="I277" s="275"/>
      <c r="J277" s="276">
        <f>ROUND(I277*H277,2)</f>
        <v>0</v>
      </c>
      <c r="K277" s="272" t="s">
        <v>1</v>
      </c>
      <c r="L277" s="277"/>
      <c r="M277" s="278" t="s">
        <v>1</v>
      </c>
      <c r="N277" s="279" t="s">
        <v>40</v>
      </c>
      <c r="O277" s="92"/>
      <c r="P277" s="243">
        <f>O277*H277</f>
        <v>0</v>
      </c>
      <c r="Q277" s="243">
        <v>0</v>
      </c>
      <c r="R277" s="243">
        <f>Q277*H277</f>
        <v>0</v>
      </c>
      <c r="S277" s="243">
        <v>0</v>
      </c>
      <c r="T277" s="244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45" t="s">
        <v>314</v>
      </c>
      <c r="AT277" s="245" t="s">
        <v>262</v>
      </c>
      <c r="AU277" s="245" t="s">
        <v>85</v>
      </c>
      <c r="AY277" s="18" t="s">
        <v>147</v>
      </c>
      <c r="BE277" s="246">
        <f>IF(N277="základní",J277,0)</f>
        <v>0</v>
      </c>
      <c r="BF277" s="246">
        <f>IF(N277="snížená",J277,0)</f>
        <v>0</v>
      </c>
      <c r="BG277" s="246">
        <f>IF(N277="zákl. přenesená",J277,0)</f>
        <v>0</v>
      </c>
      <c r="BH277" s="246">
        <f>IF(N277="sníž. přenesená",J277,0)</f>
        <v>0</v>
      </c>
      <c r="BI277" s="246">
        <f>IF(N277="nulová",J277,0)</f>
        <v>0</v>
      </c>
      <c r="BJ277" s="18" t="s">
        <v>83</v>
      </c>
      <c r="BK277" s="246">
        <f>ROUND(I277*H277,2)</f>
        <v>0</v>
      </c>
      <c r="BL277" s="18" t="s">
        <v>219</v>
      </c>
      <c r="BM277" s="245" t="s">
        <v>1008</v>
      </c>
    </row>
    <row r="278" s="2" customFormat="1" ht="14.4" customHeight="1">
      <c r="A278" s="39"/>
      <c r="B278" s="40"/>
      <c r="C278" s="270" t="s">
        <v>699</v>
      </c>
      <c r="D278" s="270" t="s">
        <v>262</v>
      </c>
      <c r="E278" s="271" t="s">
        <v>1009</v>
      </c>
      <c r="F278" s="272" t="s">
        <v>1010</v>
      </c>
      <c r="G278" s="273" t="s">
        <v>814</v>
      </c>
      <c r="H278" s="274">
        <v>51</v>
      </c>
      <c r="I278" s="275"/>
      <c r="J278" s="276">
        <f>ROUND(I278*H278,2)</f>
        <v>0</v>
      </c>
      <c r="K278" s="272" t="s">
        <v>1</v>
      </c>
      <c r="L278" s="277"/>
      <c r="M278" s="278" t="s">
        <v>1</v>
      </c>
      <c r="N278" s="279" t="s">
        <v>40</v>
      </c>
      <c r="O278" s="92"/>
      <c r="P278" s="243">
        <f>O278*H278</f>
        <v>0</v>
      </c>
      <c r="Q278" s="243">
        <v>0</v>
      </c>
      <c r="R278" s="243">
        <f>Q278*H278</f>
        <v>0</v>
      </c>
      <c r="S278" s="243">
        <v>0</v>
      </c>
      <c r="T278" s="244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5" t="s">
        <v>314</v>
      </c>
      <c r="AT278" s="245" t="s">
        <v>262</v>
      </c>
      <c r="AU278" s="245" t="s">
        <v>85</v>
      </c>
      <c r="AY278" s="18" t="s">
        <v>147</v>
      </c>
      <c r="BE278" s="246">
        <f>IF(N278="základní",J278,0)</f>
        <v>0</v>
      </c>
      <c r="BF278" s="246">
        <f>IF(N278="snížená",J278,0)</f>
        <v>0</v>
      </c>
      <c r="BG278" s="246">
        <f>IF(N278="zákl. přenesená",J278,0)</f>
        <v>0</v>
      </c>
      <c r="BH278" s="246">
        <f>IF(N278="sníž. přenesená",J278,0)</f>
        <v>0</v>
      </c>
      <c r="BI278" s="246">
        <f>IF(N278="nulová",J278,0)</f>
        <v>0</v>
      </c>
      <c r="BJ278" s="18" t="s">
        <v>83</v>
      </c>
      <c r="BK278" s="246">
        <f>ROUND(I278*H278,2)</f>
        <v>0</v>
      </c>
      <c r="BL278" s="18" t="s">
        <v>219</v>
      </c>
      <c r="BM278" s="245" t="s">
        <v>1011</v>
      </c>
    </row>
    <row r="279" s="2" customFormat="1" ht="14.4" customHeight="1">
      <c r="A279" s="39"/>
      <c r="B279" s="40"/>
      <c r="C279" s="270" t="s">
        <v>704</v>
      </c>
      <c r="D279" s="270" t="s">
        <v>262</v>
      </c>
      <c r="E279" s="271" t="s">
        <v>1012</v>
      </c>
      <c r="F279" s="272" t="s">
        <v>1013</v>
      </c>
      <c r="G279" s="273" t="s">
        <v>814</v>
      </c>
      <c r="H279" s="274">
        <v>5</v>
      </c>
      <c r="I279" s="275"/>
      <c r="J279" s="276">
        <f>ROUND(I279*H279,2)</f>
        <v>0</v>
      </c>
      <c r="K279" s="272" t="s">
        <v>1</v>
      </c>
      <c r="L279" s="277"/>
      <c r="M279" s="278" t="s">
        <v>1</v>
      </c>
      <c r="N279" s="279" t="s">
        <v>40</v>
      </c>
      <c r="O279" s="92"/>
      <c r="P279" s="243">
        <f>O279*H279</f>
        <v>0</v>
      </c>
      <c r="Q279" s="243">
        <v>0</v>
      </c>
      <c r="R279" s="243">
        <f>Q279*H279</f>
        <v>0</v>
      </c>
      <c r="S279" s="243">
        <v>0</v>
      </c>
      <c r="T279" s="244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45" t="s">
        <v>314</v>
      </c>
      <c r="AT279" s="245" t="s">
        <v>262</v>
      </c>
      <c r="AU279" s="245" t="s">
        <v>85</v>
      </c>
      <c r="AY279" s="18" t="s">
        <v>147</v>
      </c>
      <c r="BE279" s="246">
        <f>IF(N279="základní",J279,0)</f>
        <v>0</v>
      </c>
      <c r="BF279" s="246">
        <f>IF(N279="snížená",J279,0)</f>
        <v>0</v>
      </c>
      <c r="BG279" s="246">
        <f>IF(N279="zákl. přenesená",J279,0)</f>
        <v>0</v>
      </c>
      <c r="BH279" s="246">
        <f>IF(N279="sníž. přenesená",J279,0)</f>
        <v>0</v>
      </c>
      <c r="BI279" s="246">
        <f>IF(N279="nulová",J279,0)</f>
        <v>0</v>
      </c>
      <c r="BJ279" s="18" t="s">
        <v>83</v>
      </c>
      <c r="BK279" s="246">
        <f>ROUND(I279*H279,2)</f>
        <v>0</v>
      </c>
      <c r="BL279" s="18" t="s">
        <v>219</v>
      </c>
      <c r="BM279" s="245" t="s">
        <v>1014</v>
      </c>
    </row>
    <row r="280" s="2" customFormat="1" ht="14.4" customHeight="1">
      <c r="A280" s="39"/>
      <c r="B280" s="40"/>
      <c r="C280" s="270" t="s">
        <v>709</v>
      </c>
      <c r="D280" s="270" t="s">
        <v>262</v>
      </c>
      <c r="E280" s="271" t="s">
        <v>1015</v>
      </c>
      <c r="F280" s="272" t="s">
        <v>1016</v>
      </c>
      <c r="G280" s="273" t="s">
        <v>814</v>
      </c>
      <c r="H280" s="274">
        <v>7</v>
      </c>
      <c r="I280" s="275"/>
      <c r="J280" s="276">
        <f>ROUND(I280*H280,2)</f>
        <v>0</v>
      </c>
      <c r="K280" s="272" t="s">
        <v>1</v>
      </c>
      <c r="L280" s="277"/>
      <c r="M280" s="278" t="s">
        <v>1</v>
      </c>
      <c r="N280" s="279" t="s">
        <v>40</v>
      </c>
      <c r="O280" s="92"/>
      <c r="P280" s="243">
        <f>O280*H280</f>
        <v>0</v>
      </c>
      <c r="Q280" s="243">
        <v>0</v>
      </c>
      <c r="R280" s="243">
        <f>Q280*H280</f>
        <v>0</v>
      </c>
      <c r="S280" s="243">
        <v>0</v>
      </c>
      <c r="T280" s="244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45" t="s">
        <v>314</v>
      </c>
      <c r="AT280" s="245" t="s">
        <v>262</v>
      </c>
      <c r="AU280" s="245" t="s">
        <v>85</v>
      </c>
      <c r="AY280" s="18" t="s">
        <v>147</v>
      </c>
      <c r="BE280" s="246">
        <f>IF(N280="základní",J280,0)</f>
        <v>0</v>
      </c>
      <c r="BF280" s="246">
        <f>IF(N280="snížená",J280,0)</f>
        <v>0</v>
      </c>
      <c r="BG280" s="246">
        <f>IF(N280="zákl. přenesená",J280,0)</f>
        <v>0</v>
      </c>
      <c r="BH280" s="246">
        <f>IF(N280="sníž. přenesená",J280,0)</f>
        <v>0</v>
      </c>
      <c r="BI280" s="246">
        <f>IF(N280="nulová",J280,0)</f>
        <v>0</v>
      </c>
      <c r="BJ280" s="18" t="s">
        <v>83</v>
      </c>
      <c r="BK280" s="246">
        <f>ROUND(I280*H280,2)</f>
        <v>0</v>
      </c>
      <c r="BL280" s="18" t="s">
        <v>219</v>
      </c>
      <c r="BM280" s="245" t="s">
        <v>1017</v>
      </c>
    </row>
    <row r="281" s="2" customFormat="1" ht="14.4" customHeight="1">
      <c r="A281" s="39"/>
      <c r="B281" s="40"/>
      <c r="C281" s="270" t="s">
        <v>715</v>
      </c>
      <c r="D281" s="270" t="s">
        <v>262</v>
      </c>
      <c r="E281" s="271" t="s">
        <v>1018</v>
      </c>
      <c r="F281" s="272" t="s">
        <v>1019</v>
      </c>
      <c r="G281" s="273" t="s">
        <v>814</v>
      </c>
      <c r="H281" s="274">
        <v>35</v>
      </c>
      <c r="I281" s="275"/>
      <c r="J281" s="276">
        <f>ROUND(I281*H281,2)</f>
        <v>0</v>
      </c>
      <c r="K281" s="272" t="s">
        <v>1</v>
      </c>
      <c r="L281" s="277"/>
      <c r="M281" s="278" t="s">
        <v>1</v>
      </c>
      <c r="N281" s="279" t="s">
        <v>40</v>
      </c>
      <c r="O281" s="92"/>
      <c r="P281" s="243">
        <f>O281*H281</f>
        <v>0</v>
      </c>
      <c r="Q281" s="243">
        <v>0</v>
      </c>
      <c r="R281" s="243">
        <f>Q281*H281</f>
        <v>0</v>
      </c>
      <c r="S281" s="243">
        <v>0</v>
      </c>
      <c r="T281" s="244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5" t="s">
        <v>314</v>
      </c>
      <c r="AT281" s="245" t="s">
        <v>262</v>
      </c>
      <c r="AU281" s="245" t="s">
        <v>85</v>
      </c>
      <c r="AY281" s="18" t="s">
        <v>147</v>
      </c>
      <c r="BE281" s="246">
        <f>IF(N281="základní",J281,0)</f>
        <v>0</v>
      </c>
      <c r="BF281" s="246">
        <f>IF(N281="snížená",J281,0)</f>
        <v>0</v>
      </c>
      <c r="BG281" s="246">
        <f>IF(N281="zákl. přenesená",J281,0)</f>
        <v>0</v>
      </c>
      <c r="BH281" s="246">
        <f>IF(N281="sníž. přenesená",J281,0)</f>
        <v>0</v>
      </c>
      <c r="BI281" s="246">
        <f>IF(N281="nulová",J281,0)</f>
        <v>0</v>
      </c>
      <c r="BJ281" s="18" t="s">
        <v>83</v>
      </c>
      <c r="BK281" s="246">
        <f>ROUND(I281*H281,2)</f>
        <v>0</v>
      </c>
      <c r="BL281" s="18" t="s">
        <v>219</v>
      </c>
      <c r="BM281" s="245" t="s">
        <v>1020</v>
      </c>
    </row>
    <row r="282" s="2" customFormat="1" ht="24.15" customHeight="1">
      <c r="A282" s="39"/>
      <c r="B282" s="40"/>
      <c r="C282" s="234" t="s">
        <v>721</v>
      </c>
      <c r="D282" s="234" t="s">
        <v>149</v>
      </c>
      <c r="E282" s="235" t="s">
        <v>1021</v>
      </c>
      <c r="F282" s="236" t="s">
        <v>1022</v>
      </c>
      <c r="G282" s="237" t="s">
        <v>189</v>
      </c>
      <c r="H282" s="238">
        <v>54</v>
      </c>
      <c r="I282" s="239"/>
      <c r="J282" s="240">
        <f>ROUND(I282*H282,2)</f>
        <v>0</v>
      </c>
      <c r="K282" s="236" t="s">
        <v>153</v>
      </c>
      <c r="L282" s="45"/>
      <c r="M282" s="241" t="s">
        <v>1</v>
      </c>
      <c r="N282" s="242" t="s">
        <v>40</v>
      </c>
      <c r="O282" s="92"/>
      <c r="P282" s="243">
        <f>O282*H282</f>
        <v>0</v>
      </c>
      <c r="Q282" s="243">
        <v>0</v>
      </c>
      <c r="R282" s="243">
        <f>Q282*H282</f>
        <v>0</v>
      </c>
      <c r="S282" s="243">
        <v>0.002</v>
      </c>
      <c r="T282" s="244">
        <f>S282*H282</f>
        <v>0.108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45" t="s">
        <v>219</v>
      </c>
      <c r="AT282" s="245" t="s">
        <v>149</v>
      </c>
      <c r="AU282" s="245" t="s">
        <v>85</v>
      </c>
      <c r="AY282" s="18" t="s">
        <v>147</v>
      </c>
      <c r="BE282" s="246">
        <f>IF(N282="základní",J282,0)</f>
        <v>0</v>
      </c>
      <c r="BF282" s="246">
        <f>IF(N282="snížená",J282,0)</f>
        <v>0</v>
      </c>
      <c r="BG282" s="246">
        <f>IF(N282="zákl. přenesená",J282,0)</f>
        <v>0</v>
      </c>
      <c r="BH282" s="246">
        <f>IF(N282="sníž. přenesená",J282,0)</f>
        <v>0</v>
      </c>
      <c r="BI282" s="246">
        <f>IF(N282="nulová",J282,0)</f>
        <v>0</v>
      </c>
      <c r="BJ282" s="18" t="s">
        <v>83</v>
      </c>
      <c r="BK282" s="246">
        <f>ROUND(I282*H282,2)</f>
        <v>0</v>
      </c>
      <c r="BL282" s="18" t="s">
        <v>219</v>
      </c>
      <c r="BM282" s="245" t="s">
        <v>1023</v>
      </c>
    </row>
    <row r="283" s="2" customFormat="1" ht="37.8" customHeight="1">
      <c r="A283" s="39"/>
      <c r="B283" s="40"/>
      <c r="C283" s="234" t="s">
        <v>727</v>
      </c>
      <c r="D283" s="234" t="s">
        <v>149</v>
      </c>
      <c r="E283" s="235" t="s">
        <v>1024</v>
      </c>
      <c r="F283" s="236" t="s">
        <v>1025</v>
      </c>
      <c r="G283" s="237" t="s">
        <v>189</v>
      </c>
      <c r="H283" s="238">
        <v>102</v>
      </c>
      <c r="I283" s="239"/>
      <c r="J283" s="240">
        <f>ROUND(I283*H283,2)</f>
        <v>0</v>
      </c>
      <c r="K283" s="236" t="s">
        <v>153</v>
      </c>
      <c r="L283" s="45"/>
      <c r="M283" s="241" t="s">
        <v>1</v>
      </c>
      <c r="N283" s="242" t="s">
        <v>40</v>
      </c>
      <c r="O283" s="92"/>
      <c r="P283" s="243">
        <f>O283*H283</f>
        <v>0</v>
      </c>
      <c r="Q283" s="243">
        <v>0</v>
      </c>
      <c r="R283" s="243">
        <f>Q283*H283</f>
        <v>0</v>
      </c>
      <c r="S283" s="243">
        <v>0.001</v>
      </c>
      <c r="T283" s="244">
        <f>S283*H283</f>
        <v>0.10200000000000001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45" t="s">
        <v>219</v>
      </c>
      <c r="AT283" s="245" t="s">
        <v>149</v>
      </c>
      <c r="AU283" s="245" t="s">
        <v>85</v>
      </c>
      <c r="AY283" s="18" t="s">
        <v>147</v>
      </c>
      <c r="BE283" s="246">
        <f>IF(N283="základní",J283,0)</f>
        <v>0</v>
      </c>
      <c r="BF283" s="246">
        <f>IF(N283="snížená",J283,0)</f>
        <v>0</v>
      </c>
      <c r="BG283" s="246">
        <f>IF(N283="zákl. přenesená",J283,0)</f>
        <v>0</v>
      </c>
      <c r="BH283" s="246">
        <f>IF(N283="sníž. přenesená",J283,0)</f>
        <v>0</v>
      </c>
      <c r="BI283" s="246">
        <f>IF(N283="nulová",J283,0)</f>
        <v>0</v>
      </c>
      <c r="BJ283" s="18" t="s">
        <v>83</v>
      </c>
      <c r="BK283" s="246">
        <f>ROUND(I283*H283,2)</f>
        <v>0</v>
      </c>
      <c r="BL283" s="18" t="s">
        <v>219</v>
      </c>
      <c r="BM283" s="245" t="s">
        <v>297</v>
      </c>
    </row>
    <row r="284" s="2" customFormat="1" ht="24.15" customHeight="1">
      <c r="A284" s="39"/>
      <c r="B284" s="40"/>
      <c r="C284" s="234" t="s">
        <v>731</v>
      </c>
      <c r="D284" s="234" t="s">
        <v>149</v>
      </c>
      <c r="E284" s="235" t="s">
        <v>1026</v>
      </c>
      <c r="F284" s="236" t="s">
        <v>1027</v>
      </c>
      <c r="G284" s="237" t="s">
        <v>189</v>
      </c>
      <c r="H284" s="238">
        <v>5</v>
      </c>
      <c r="I284" s="239"/>
      <c r="J284" s="240">
        <f>ROUND(I284*H284,2)</f>
        <v>0</v>
      </c>
      <c r="K284" s="236" t="s">
        <v>153</v>
      </c>
      <c r="L284" s="45"/>
      <c r="M284" s="241" t="s">
        <v>1</v>
      </c>
      <c r="N284" s="242" t="s">
        <v>40</v>
      </c>
      <c r="O284" s="92"/>
      <c r="P284" s="243">
        <f>O284*H284</f>
        <v>0</v>
      </c>
      <c r="Q284" s="243">
        <v>0</v>
      </c>
      <c r="R284" s="243">
        <f>Q284*H284</f>
        <v>0</v>
      </c>
      <c r="S284" s="243">
        <v>0</v>
      </c>
      <c r="T284" s="244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5" t="s">
        <v>219</v>
      </c>
      <c r="AT284" s="245" t="s">
        <v>149</v>
      </c>
      <c r="AU284" s="245" t="s">
        <v>85</v>
      </c>
      <c r="AY284" s="18" t="s">
        <v>147</v>
      </c>
      <c r="BE284" s="246">
        <f>IF(N284="základní",J284,0)</f>
        <v>0</v>
      </c>
      <c r="BF284" s="246">
        <f>IF(N284="snížená",J284,0)</f>
        <v>0</v>
      </c>
      <c r="BG284" s="246">
        <f>IF(N284="zákl. přenesená",J284,0)</f>
        <v>0</v>
      </c>
      <c r="BH284" s="246">
        <f>IF(N284="sníž. přenesená",J284,0)</f>
        <v>0</v>
      </c>
      <c r="BI284" s="246">
        <f>IF(N284="nulová",J284,0)</f>
        <v>0</v>
      </c>
      <c r="BJ284" s="18" t="s">
        <v>83</v>
      </c>
      <c r="BK284" s="246">
        <f>ROUND(I284*H284,2)</f>
        <v>0</v>
      </c>
      <c r="BL284" s="18" t="s">
        <v>219</v>
      </c>
      <c r="BM284" s="245" t="s">
        <v>1028</v>
      </c>
    </row>
    <row r="285" s="2" customFormat="1" ht="14.4" customHeight="1">
      <c r="A285" s="39"/>
      <c r="B285" s="40"/>
      <c r="C285" s="270" t="s">
        <v>735</v>
      </c>
      <c r="D285" s="270" t="s">
        <v>262</v>
      </c>
      <c r="E285" s="271" t="s">
        <v>1029</v>
      </c>
      <c r="F285" s="272" t="s">
        <v>1030</v>
      </c>
      <c r="G285" s="273" t="s">
        <v>814</v>
      </c>
      <c r="H285" s="274">
        <v>10</v>
      </c>
      <c r="I285" s="275"/>
      <c r="J285" s="276">
        <f>ROUND(I285*H285,2)</f>
        <v>0</v>
      </c>
      <c r="K285" s="272" t="s">
        <v>1</v>
      </c>
      <c r="L285" s="277"/>
      <c r="M285" s="278" t="s">
        <v>1</v>
      </c>
      <c r="N285" s="279" t="s">
        <v>40</v>
      </c>
      <c r="O285" s="92"/>
      <c r="P285" s="243">
        <f>O285*H285</f>
        <v>0</v>
      </c>
      <c r="Q285" s="243">
        <v>0</v>
      </c>
      <c r="R285" s="243">
        <f>Q285*H285</f>
        <v>0</v>
      </c>
      <c r="S285" s="243">
        <v>0</v>
      </c>
      <c r="T285" s="244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45" t="s">
        <v>314</v>
      </c>
      <c r="AT285" s="245" t="s">
        <v>262</v>
      </c>
      <c r="AU285" s="245" t="s">
        <v>85</v>
      </c>
      <c r="AY285" s="18" t="s">
        <v>147</v>
      </c>
      <c r="BE285" s="246">
        <f>IF(N285="základní",J285,0)</f>
        <v>0</v>
      </c>
      <c r="BF285" s="246">
        <f>IF(N285="snížená",J285,0)</f>
        <v>0</v>
      </c>
      <c r="BG285" s="246">
        <f>IF(N285="zákl. přenesená",J285,0)</f>
        <v>0</v>
      </c>
      <c r="BH285" s="246">
        <f>IF(N285="sníž. přenesená",J285,0)</f>
        <v>0</v>
      </c>
      <c r="BI285" s="246">
        <f>IF(N285="nulová",J285,0)</f>
        <v>0</v>
      </c>
      <c r="BJ285" s="18" t="s">
        <v>83</v>
      </c>
      <c r="BK285" s="246">
        <f>ROUND(I285*H285,2)</f>
        <v>0</v>
      </c>
      <c r="BL285" s="18" t="s">
        <v>219</v>
      </c>
      <c r="BM285" s="245" t="s">
        <v>1031</v>
      </c>
    </row>
    <row r="286" s="2" customFormat="1" ht="14.4" customHeight="1">
      <c r="A286" s="39"/>
      <c r="B286" s="40"/>
      <c r="C286" s="270" t="s">
        <v>739</v>
      </c>
      <c r="D286" s="270" t="s">
        <v>262</v>
      </c>
      <c r="E286" s="271" t="s">
        <v>1032</v>
      </c>
      <c r="F286" s="272" t="s">
        <v>1033</v>
      </c>
      <c r="G286" s="273" t="s">
        <v>814</v>
      </c>
      <c r="H286" s="274">
        <v>5</v>
      </c>
      <c r="I286" s="275"/>
      <c r="J286" s="276">
        <f>ROUND(I286*H286,2)</f>
        <v>0</v>
      </c>
      <c r="K286" s="272" t="s">
        <v>1</v>
      </c>
      <c r="L286" s="277"/>
      <c r="M286" s="278" t="s">
        <v>1</v>
      </c>
      <c r="N286" s="279" t="s">
        <v>40</v>
      </c>
      <c r="O286" s="92"/>
      <c r="P286" s="243">
        <f>O286*H286</f>
        <v>0</v>
      </c>
      <c r="Q286" s="243">
        <v>0</v>
      </c>
      <c r="R286" s="243">
        <f>Q286*H286</f>
        <v>0</v>
      </c>
      <c r="S286" s="243">
        <v>0</v>
      </c>
      <c r="T286" s="244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5" t="s">
        <v>314</v>
      </c>
      <c r="AT286" s="245" t="s">
        <v>262</v>
      </c>
      <c r="AU286" s="245" t="s">
        <v>85</v>
      </c>
      <c r="AY286" s="18" t="s">
        <v>147</v>
      </c>
      <c r="BE286" s="246">
        <f>IF(N286="základní",J286,0)</f>
        <v>0</v>
      </c>
      <c r="BF286" s="246">
        <f>IF(N286="snížená",J286,0)</f>
        <v>0</v>
      </c>
      <c r="BG286" s="246">
        <f>IF(N286="zákl. přenesená",J286,0)</f>
        <v>0</v>
      </c>
      <c r="BH286" s="246">
        <f>IF(N286="sníž. přenesená",J286,0)</f>
        <v>0</v>
      </c>
      <c r="BI286" s="246">
        <f>IF(N286="nulová",J286,0)</f>
        <v>0</v>
      </c>
      <c r="BJ286" s="18" t="s">
        <v>83</v>
      </c>
      <c r="BK286" s="246">
        <f>ROUND(I286*H286,2)</f>
        <v>0</v>
      </c>
      <c r="BL286" s="18" t="s">
        <v>219</v>
      </c>
      <c r="BM286" s="245" t="s">
        <v>1034</v>
      </c>
    </row>
    <row r="287" s="2" customFormat="1" ht="14.4" customHeight="1">
      <c r="A287" s="39"/>
      <c r="B287" s="40"/>
      <c r="C287" s="234" t="s">
        <v>743</v>
      </c>
      <c r="D287" s="234" t="s">
        <v>149</v>
      </c>
      <c r="E287" s="235" t="s">
        <v>1035</v>
      </c>
      <c r="F287" s="236" t="s">
        <v>1036</v>
      </c>
      <c r="G287" s="237" t="s">
        <v>189</v>
      </c>
      <c r="H287" s="238">
        <v>1</v>
      </c>
      <c r="I287" s="239"/>
      <c r="J287" s="240">
        <f>ROUND(I287*H287,2)</f>
        <v>0</v>
      </c>
      <c r="K287" s="236" t="s">
        <v>153</v>
      </c>
      <c r="L287" s="45"/>
      <c r="M287" s="241" t="s">
        <v>1</v>
      </c>
      <c r="N287" s="242" t="s">
        <v>40</v>
      </c>
      <c r="O287" s="92"/>
      <c r="P287" s="243">
        <f>O287*H287</f>
        <v>0</v>
      </c>
      <c r="Q287" s="243">
        <v>0</v>
      </c>
      <c r="R287" s="243">
        <f>Q287*H287</f>
        <v>0</v>
      </c>
      <c r="S287" s="243">
        <v>0</v>
      </c>
      <c r="T287" s="244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45" t="s">
        <v>219</v>
      </c>
      <c r="AT287" s="245" t="s">
        <v>149</v>
      </c>
      <c r="AU287" s="245" t="s">
        <v>85</v>
      </c>
      <c r="AY287" s="18" t="s">
        <v>147</v>
      </c>
      <c r="BE287" s="246">
        <f>IF(N287="základní",J287,0)</f>
        <v>0</v>
      </c>
      <c r="BF287" s="246">
        <f>IF(N287="snížená",J287,0)</f>
        <v>0</v>
      </c>
      <c r="BG287" s="246">
        <f>IF(N287="zákl. přenesená",J287,0)</f>
        <v>0</v>
      </c>
      <c r="BH287" s="246">
        <f>IF(N287="sníž. přenesená",J287,0)</f>
        <v>0</v>
      </c>
      <c r="BI287" s="246">
        <f>IF(N287="nulová",J287,0)</f>
        <v>0</v>
      </c>
      <c r="BJ287" s="18" t="s">
        <v>83</v>
      </c>
      <c r="BK287" s="246">
        <f>ROUND(I287*H287,2)</f>
        <v>0</v>
      </c>
      <c r="BL287" s="18" t="s">
        <v>219</v>
      </c>
      <c r="BM287" s="245" t="s">
        <v>1037</v>
      </c>
    </row>
    <row r="288" s="2" customFormat="1" ht="14.4" customHeight="1">
      <c r="A288" s="39"/>
      <c r="B288" s="40"/>
      <c r="C288" s="270" t="s">
        <v>1038</v>
      </c>
      <c r="D288" s="270" t="s">
        <v>262</v>
      </c>
      <c r="E288" s="271" t="s">
        <v>1039</v>
      </c>
      <c r="F288" s="272" t="s">
        <v>1040</v>
      </c>
      <c r="G288" s="273" t="s">
        <v>189</v>
      </c>
      <c r="H288" s="274">
        <v>1</v>
      </c>
      <c r="I288" s="275"/>
      <c r="J288" s="276">
        <f>ROUND(I288*H288,2)</f>
        <v>0</v>
      </c>
      <c r="K288" s="272" t="s">
        <v>153</v>
      </c>
      <c r="L288" s="277"/>
      <c r="M288" s="278" t="s">
        <v>1</v>
      </c>
      <c r="N288" s="279" t="s">
        <v>40</v>
      </c>
      <c r="O288" s="92"/>
      <c r="P288" s="243">
        <f>O288*H288</f>
        <v>0</v>
      </c>
      <c r="Q288" s="243">
        <v>0.0034499999999999999</v>
      </c>
      <c r="R288" s="243">
        <f>Q288*H288</f>
        <v>0.0034499999999999999</v>
      </c>
      <c r="S288" s="243">
        <v>0</v>
      </c>
      <c r="T288" s="244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45" t="s">
        <v>314</v>
      </c>
      <c r="AT288" s="245" t="s">
        <v>262</v>
      </c>
      <c r="AU288" s="245" t="s">
        <v>85</v>
      </c>
      <c r="AY288" s="18" t="s">
        <v>147</v>
      </c>
      <c r="BE288" s="246">
        <f>IF(N288="základní",J288,0)</f>
        <v>0</v>
      </c>
      <c r="BF288" s="246">
        <f>IF(N288="snížená",J288,0)</f>
        <v>0</v>
      </c>
      <c r="BG288" s="246">
        <f>IF(N288="zákl. přenesená",J288,0)</f>
        <v>0</v>
      </c>
      <c r="BH288" s="246">
        <f>IF(N288="sníž. přenesená",J288,0)</f>
        <v>0</v>
      </c>
      <c r="BI288" s="246">
        <f>IF(N288="nulová",J288,0)</f>
        <v>0</v>
      </c>
      <c r="BJ288" s="18" t="s">
        <v>83</v>
      </c>
      <c r="BK288" s="246">
        <f>ROUND(I288*H288,2)</f>
        <v>0</v>
      </c>
      <c r="BL288" s="18" t="s">
        <v>219</v>
      </c>
      <c r="BM288" s="245" t="s">
        <v>1041</v>
      </c>
    </row>
    <row r="289" s="2" customFormat="1" ht="14.4" customHeight="1">
      <c r="A289" s="39"/>
      <c r="B289" s="40"/>
      <c r="C289" s="270" t="s">
        <v>886</v>
      </c>
      <c r="D289" s="270" t="s">
        <v>262</v>
      </c>
      <c r="E289" s="271" t="s">
        <v>1042</v>
      </c>
      <c r="F289" s="272" t="s">
        <v>1043</v>
      </c>
      <c r="G289" s="273" t="s">
        <v>189</v>
      </c>
      <c r="H289" s="274">
        <v>2</v>
      </c>
      <c r="I289" s="275"/>
      <c r="J289" s="276">
        <f>ROUND(I289*H289,2)</f>
        <v>0</v>
      </c>
      <c r="K289" s="272" t="s">
        <v>1</v>
      </c>
      <c r="L289" s="277"/>
      <c r="M289" s="278" t="s">
        <v>1</v>
      </c>
      <c r="N289" s="279" t="s">
        <v>40</v>
      </c>
      <c r="O289" s="92"/>
      <c r="P289" s="243">
        <f>O289*H289</f>
        <v>0</v>
      </c>
      <c r="Q289" s="243">
        <v>0</v>
      </c>
      <c r="R289" s="243">
        <f>Q289*H289</f>
        <v>0</v>
      </c>
      <c r="S289" s="243">
        <v>0</v>
      </c>
      <c r="T289" s="244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45" t="s">
        <v>314</v>
      </c>
      <c r="AT289" s="245" t="s">
        <v>262</v>
      </c>
      <c r="AU289" s="245" t="s">
        <v>85</v>
      </c>
      <c r="AY289" s="18" t="s">
        <v>147</v>
      </c>
      <c r="BE289" s="246">
        <f>IF(N289="základní",J289,0)</f>
        <v>0</v>
      </c>
      <c r="BF289" s="246">
        <f>IF(N289="snížená",J289,0)</f>
        <v>0</v>
      </c>
      <c r="BG289" s="246">
        <f>IF(N289="zákl. přenesená",J289,0)</f>
        <v>0</v>
      </c>
      <c r="BH289" s="246">
        <f>IF(N289="sníž. přenesená",J289,0)</f>
        <v>0</v>
      </c>
      <c r="BI289" s="246">
        <f>IF(N289="nulová",J289,0)</f>
        <v>0</v>
      </c>
      <c r="BJ289" s="18" t="s">
        <v>83</v>
      </c>
      <c r="BK289" s="246">
        <f>ROUND(I289*H289,2)</f>
        <v>0</v>
      </c>
      <c r="BL289" s="18" t="s">
        <v>219</v>
      </c>
      <c r="BM289" s="245" t="s">
        <v>1044</v>
      </c>
    </row>
    <row r="290" s="2" customFormat="1" ht="14.4" customHeight="1">
      <c r="A290" s="39"/>
      <c r="B290" s="40"/>
      <c r="C290" s="270" t="s">
        <v>1045</v>
      </c>
      <c r="D290" s="270" t="s">
        <v>262</v>
      </c>
      <c r="E290" s="271" t="s">
        <v>1046</v>
      </c>
      <c r="F290" s="272" t="s">
        <v>1047</v>
      </c>
      <c r="G290" s="273" t="s">
        <v>189</v>
      </c>
      <c r="H290" s="274">
        <v>1</v>
      </c>
      <c r="I290" s="275"/>
      <c r="J290" s="276">
        <f>ROUND(I290*H290,2)</f>
        <v>0</v>
      </c>
      <c r="K290" s="272" t="s">
        <v>1</v>
      </c>
      <c r="L290" s="277"/>
      <c r="M290" s="278" t="s">
        <v>1</v>
      </c>
      <c r="N290" s="279" t="s">
        <v>40</v>
      </c>
      <c r="O290" s="92"/>
      <c r="P290" s="243">
        <f>O290*H290</f>
        <v>0</v>
      </c>
      <c r="Q290" s="243">
        <v>0</v>
      </c>
      <c r="R290" s="243">
        <f>Q290*H290</f>
        <v>0</v>
      </c>
      <c r="S290" s="243">
        <v>0</v>
      </c>
      <c r="T290" s="244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5" t="s">
        <v>314</v>
      </c>
      <c r="AT290" s="245" t="s">
        <v>262</v>
      </c>
      <c r="AU290" s="245" t="s">
        <v>85</v>
      </c>
      <c r="AY290" s="18" t="s">
        <v>147</v>
      </c>
      <c r="BE290" s="246">
        <f>IF(N290="základní",J290,0)</f>
        <v>0</v>
      </c>
      <c r="BF290" s="246">
        <f>IF(N290="snížená",J290,0)</f>
        <v>0</v>
      </c>
      <c r="BG290" s="246">
        <f>IF(N290="zákl. přenesená",J290,0)</f>
        <v>0</v>
      </c>
      <c r="BH290" s="246">
        <f>IF(N290="sníž. přenesená",J290,0)</f>
        <v>0</v>
      </c>
      <c r="BI290" s="246">
        <f>IF(N290="nulová",J290,0)</f>
        <v>0</v>
      </c>
      <c r="BJ290" s="18" t="s">
        <v>83</v>
      </c>
      <c r="BK290" s="246">
        <f>ROUND(I290*H290,2)</f>
        <v>0</v>
      </c>
      <c r="BL290" s="18" t="s">
        <v>219</v>
      </c>
      <c r="BM290" s="245" t="s">
        <v>1048</v>
      </c>
    </row>
    <row r="291" s="2" customFormat="1" ht="14.4" customHeight="1">
      <c r="A291" s="39"/>
      <c r="B291" s="40"/>
      <c r="C291" s="234" t="s">
        <v>887</v>
      </c>
      <c r="D291" s="234" t="s">
        <v>149</v>
      </c>
      <c r="E291" s="235" t="s">
        <v>1049</v>
      </c>
      <c r="F291" s="236" t="s">
        <v>1050</v>
      </c>
      <c r="G291" s="237" t="s">
        <v>189</v>
      </c>
      <c r="H291" s="238">
        <v>14</v>
      </c>
      <c r="I291" s="239"/>
      <c r="J291" s="240">
        <f>ROUND(I291*H291,2)</f>
        <v>0</v>
      </c>
      <c r="K291" s="236" t="s">
        <v>153</v>
      </c>
      <c r="L291" s="45"/>
      <c r="M291" s="241" t="s">
        <v>1</v>
      </c>
      <c r="N291" s="242" t="s">
        <v>40</v>
      </c>
      <c r="O291" s="92"/>
      <c r="P291" s="243">
        <f>O291*H291</f>
        <v>0</v>
      </c>
      <c r="Q291" s="243">
        <v>0</v>
      </c>
      <c r="R291" s="243">
        <f>Q291*H291</f>
        <v>0</v>
      </c>
      <c r="S291" s="243">
        <v>0</v>
      </c>
      <c r="T291" s="244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45" t="s">
        <v>219</v>
      </c>
      <c r="AT291" s="245" t="s">
        <v>149</v>
      </c>
      <c r="AU291" s="245" t="s">
        <v>85</v>
      </c>
      <c r="AY291" s="18" t="s">
        <v>147</v>
      </c>
      <c r="BE291" s="246">
        <f>IF(N291="základní",J291,0)</f>
        <v>0</v>
      </c>
      <c r="BF291" s="246">
        <f>IF(N291="snížená",J291,0)</f>
        <v>0</v>
      </c>
      <c r="BG291" s="246">
        <f>IF(N291="zákl. přenesená",J291,0)</f>
        <v>0</v>
      </c>
      <c r="BH291" s="246">
        <f>IF(N291="sníž. přenesená",J291,0)</f>
        <v>0</v>
      </c>
      <c r="BI291" s="246">
        <f>IF(N291="nulová",J291,0)</f>
        <v>0</v>
      </c>
      <c r="BJ291" s="18" t="s">
        <v>83</v>
      </c>
      <c r="BK291" s="246">
        <f>ROUND(I291*H291,2)</f>
        <v>0</v>
      </c>
      <c r="BL291" s="18" t="s">
        <v>219</v>
      </c>
      <c r="BM291" s="245" t="s">
        <v>1051</v>
      </c>
    </row>
    <row r="292" s="2" customFormat="1" ht="14.4" customHeight="1">
      <c r="A292" s="39"/>
      <c r="B292" s="40"/>
      <c r="C292" s="270" t="s">
        <v>1052</v>
      </c>
      <c r="D292" s="270" t="s">
        <v>262</v>
      </c>
      <c r="E292" s="271" t="s">
        <v>1053</v>
      </c>
      <c r="F292" s="272" t="s">
        <v>1054</v>
      </c>
      <c r="G292" s="273" t="s">
        <v>189</v>
      </c>
      <c r="H292" s="274">
        <v>14</v>
      </c>
      <c r="I292" s="275"/>
      <c r="J292" s="276">
        <f>ROUND(I292*H292,2)</f>
        <v>0</v>
      </c>
      <c r="K292" s="272" t="s">
        <v>153</v>
      </c>
      <c r="L292" s="277"/>
      <c r="M292" s="278" t="s">
        <v>1</v>
      </c>
      <c r="N292" s="279" t="s">
        <v>40</v>
      </c>
      <c r="O292" s="92"/>
      <c r="P292" s="243">
        <f>O292*H292</f>
        <v>0</v>
      </c>
      <c r="Q292" s="243">
        <v>0.00958</v>
      </c>
      <c r="R292" s="243">
        <f>Q292*H292</f>
        <v>0.13411999999999999</v>
      </c>
      <c r="S292" s="243">
        <v>0</v>
      </c>
      <c r="T292" s="244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45" t="s">
        <v>314</v>
      </c>
      <c r="AT292" s="245" t="s">
        <v>262</v>
      </c>
      <c r="AU292" s="245" t="s">
        <v>85</v>
      </c>
      <c r="AY292" s="18" t="s">
        <v>147</v>
      </c>
      <c r="BE292" s="246">
        <f>IF(N292="základní",J292,0)</f>
        <v>0</v>
      </c>
      <c r="BF292" s="246">
        <f>IF(N292="snížená",J292,0)</f>
        <v>0</v>
      </c>
      <c r="BG292" s="246">
        <f>IF(N292="zákl. přenesená",J292,0)</f>
        <v>0</v>
      </c>
      <c r="BH292" s="246">
        <f>IF(N292="sníž. přenesená",J292,0)</f>
        <v>0</v>
      </c>
      <c r="BI292" s="246">
        <f>IF(N292="nulová",J292,0)</f>
        <v>0</v>
      </c>
      <c r="BJ292" s="18" t="s">
        <v>83</v>
      </c>
      <c r="BK292" s="246">
        <f>ROUND(I292*H292,2)</f>
        <v>0</v>
      </c>
      <c r="BL292" s="18" t="s">
        <v>219</v>
      </c>
      <c r="BM292" s="245" t="s">
        <v>1055</v>
      </c>
    </row>
    <row r="293" s="2" customFormat="1" ht="24.15" customHeight="1">
      <c r="A293" s="39"/>
      <c r="B293" s="40"/>
      <c r="C293" s="234" t="s">
        <v>890</v>
      </c>
      <c r="D293" s="234" t="s">
        <v>149</v>
      </c>
      <c r="E293" s="235" t="s">
        <v>1056</v>
      </c>
      <c r="F293" s="236" t="s">
        <v>1057</v>
      </c>
      <c r="G293" s="237" t="s">
        <v>385</v>
      </c>
      <c r="H293" s="238">
        <v>106</v>
      </c>
      <c r="I293" s="239"/>
      <c r="J293" s="240">
        <f>ROUND(I293*H293,2)</f>
        <v>0</v>
      </c>
      <c r="K293" s="236" t="s">
        <v>153</v>
      </c>
      <c r="L293" s="45"/>
      <c r="M293" s="241" t="s">
        <v>1</v>
      </c>
      <c r="N293" s="242" t="s">
        <v>40</v>
      </c>
      <c r="O293" s="92"/>
      <c r="P293" s="243">
        <f>O293*H293</f>
        <v>0</v>
      </c>
      <c r="Q293" s="243">
        <v>0</v>
      </c>
      <c r="R293" s="243">
        <f>Q293*H293</f>
        <v>0</v>
      </c>
      <c r="S293" s="243">
        <v>0</v>
      </c>
      <c r="T293" s="244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5" t="s">
        <v>219</v>
      </c>
      <c r="AT293" s="245" t="s">
        <v>149</v>
      </c>
      <c r="AU293" s="245" t="s">
        <v>85</v>
      </c>
      <c r="AY293" s="18" t="s">
        <v>147</v>
      </c>
      <c r="BE293" s="246">
        <f>IF(N293="základní",J293,0)</f>
        <v>0</v>
      </c>
      <c r="BF293" s="246">
        <f>IF(N293="snížená",J293,0)</f>
        <v>0</v>
      </c>
      <c r="BG293" s="246">
        <f>IF(N293="zákl. přenesená",J293,0)</f>
        <v>0</v>
      </c>
      <c r="BH293" s="246">
        <f>IF(N293="sníž. přenesená",J293,0)</f>
        <v>0</v>
      </c>
      <c r="BI293" s="246">
        <f>IF(N293="nulová",J293,0)</f>
        <v>0</v>
      </c>
      <c r="BJ293" s="18" t="s">
        <v>83</v>
      </c>
      <c r="BK293" s="246">
        <f>ROUND(I293*H293,2)</f>
        <v>0</v>
      </c>
      <c r="BL293" s="18" t="s">
        <v>219</v>
      </c>
      <c r="BM293" s="245" t="s">
        <v>1058</v>
      </c>
    </row>
    <row r="294" s="2" customFormat="1" ht="14.4" customHeight="1">
      <c r="A294" s="39"/>
      <c r="B294" s="40"/>
      <c r="C294" s="270" t="s">
        <v>1059</v>
      </c>
      <c r="D294" s="270" t="s">
        <v>262</v>
      </c>
      <c r="E294" s="271" t="s">
        <v>1060</v>
      </c>
      <c r="F294" s="272" t="s">
        <v>1061</v>
      </c>
      <c r="G294" s="273" t="s">
        <v>1062</v>
      </c>
      <c r="H294" s="274">
        <v>31</v>
      </c>
      <c r="I294" s="275"/>
      <c r="J294" s="276">
        <f>ROUND(I294*H294,2)</f>
        <v>0</v>
      </c>
      <c r="K294" s="272" t="s">
        <v>153</v>
      </c>
      <c r="L294" s="277"/>
      <c r="M294" s="278" t="s">
        <v>1</v>
      </c>
      <c r="N294" s="279" t="s">
        <v>40</v>
      </c>
      <c r="O294" s="92"/>
      <c r="P294" s="243">
        <f>O294*H294</f>
        <v>0</v>
      </c>
      <c r="Q294" s="243">
        <v>0.001</v>
      </c>
      <c r="R294" s="243">
        <f>Q294*H294</f>
        <v>0.031</v>
      </c>
      <c r="S294" s="243">
        <v>0</v>
      </c>
      <c r="T294" s="244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45" t="s">
        <v>314</v>
      </c>
      <c r="AT294" s="245" t="s">
        <v>262</v>
      </c>
      <c r="AU294" s="245" t="s">
        <v>85</v>
      </c>
      <c r="AY294" s="18" t="s">
        <v>147</v>
      </c>
      <c r="BE294" s="246">
        <f>IF(N294="základní",J294,0)</f>
        <v>0</v>
      </c>
      <c r="BF294" s="246">
        <f>IF(N294="snížená",J294,0)</f>
        <v>0</v>
      </c>
      <c r="BG294" s="246">
        <f>IF(N294="zákl. přenesená",J294,0)</f>
        <v>0</v>
      </c>
      <c r="BH294" s="246">
        <f>IF(N294="sníž. přenesená",J294,0)</f>
        <v>0</v>
      </c>
      <c r="BI294" s="246">
        <f>IF(N294="nulová",J294,0)</f>
        <v>0</v>
      </c>
      <c r="BJ294" s="18" t="s">
        <v>83</v>
      </c>
      <c r="BK294" s="246">
        <f>ROUND(I294*H294,2)</f>
        <v>0</v>
      </c>
      <c r="BL294" s="18" t="s">
        <v>219</v>
      </c>
      <c r="BM294" s="245" t="s">
        <v>1063</v>
      </c>
    </row>
    <row r="295" s="2" customFormat="1" ht="14.4" customHeight="1">
      <c r="A295" s="39"/>
      <c r="B295" s="40"/>
      <c r="C295" s="270" t="s">
        <v>893</v>
      </c>
      <c r="D295" s="270" t="s">
        <v>262</v>
      </c>
      <c r="E295" s="271" t="s">
        <v>1064</v>
      </c>
      <c r="F295" s="272" t="s">
        <v>1065</v>
      </c>
      <c r="G295" s="273" t="s">
        <v>1062</v>
      </c>
      <c r="H295" s="274">
        <v>19</v>
      </c>
      <c r="I295" s="275"/>
      <c r="J295" s="276">
        <f>ROUND(I295*H295,2)</f>
        <v>0</v>
      </c>
      <c r="K295" s="272" t="s">
        <v>153</v>
      </c>
      <c r="L295" s="277"/>
      <c r="M295" s="278" t="s">
        <v>1</v>
      </c>
      <c r="N295" s="279" t="s">
        <v>40</v>
      </c>
      <c r="O295" s="92"/>
      <c r="P295" s="243">
        <f>O295*H295</f>
        <v>0</v>
      </c>
      <c r="Q295" s="243">
        <v>0.001</v>
      </c>
      <c r="R295" s="243">
        <f>Q295*H295</f>
        <v>0.019</v>
      </c>
      <c r="S295" s="243">
        <v>0</v>
      </c>
      <c r="T295" s="244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45" t="s">
        <v>314</v>
      </c>
      <c r="AT295" s="245" t="s">
        <v>262</v>
      </c>
      <c r="AU295" s="245" t="s">
        <v>85</v>
      </c>
      <c r="AY295" s="18" t="s">
        <v>147</v>
      </c>
      <c r="BE295" s="246">
        <f>IF(N295="základní",J295,0)</f>
        <v>0</v>
      </c>
      <c r="BF295" s="246">
        <f>IF(N295="snížená",J295,0)</f>
        <v>0</v>
      </c>
      <c r="BG295" s="246">
        <f>IF(N295="zákl. přenesená",J295,0)</f>
        <v>0</v>
      </c>
      <c r="BH295" s="246">
        <f>IF(N295="sníž. přenesená",J295,0)</f>
        <v>0</v>
      </c>
      <c r="BI295" s="246">
        <f>IF(N295="nulová",J295,0)</f>
        <v>0</v>
      </c>
      <c r="BJ295" s="18" t="s">
        <v>83</v>
      </c>
      <c r="BK295" s="246">
        <f>ROUND(I295*H295,2)</f>
        <v>0</v>
      </c>
      <c r="BL295" s="18" t="s">
        <v>219</v>
      </c>
      <c r="BM295" s="245" t="s">
        <v>1066</v>
      </c>
    </row>
    <row r="296" s="2" customFormat="1" ht="14.4" customHeight="1">
      <c r="A296" s="39"/>
      <c r="B296" s="40"/>
      <c r="C296" s="270" t="s">
        <v>1067</v>
      </c>
      <c r="D296" s="270" t="s">
        <v>262</v>
      </c>
      <c r="E296" s="271" t="s">
        <v>1068</v>
      </c>
      <c r="F296" s="272" t="s">
        <v>1069</v>
      </c>
      <c r="G296" s="273" t="s">
        <v>189</v>
      </c>
      <c r="H296" s="274">
        <v>25</v>
      </c>
      <c r="I296" s="275"/>
      <c r="J296" s="276">
        <f>ROUND(I296*H296,2)</f>
        <v>0</v>
      </c>
      <c r="K296" s="272" t="s">
        <v>1</v>
      </c>
      <c r="L296" s="277"/>
      <c r="M296" s="278" t="s">
        <v>1</v>
      </c>
      <c r="N296" s="279" t="s">
        <v>40</v>
      </c>
      <c r="O296" s="92"/>
      <c r="P296" s="243">
        <f>O296*H296</f>
        <v>0</v>
      </c>
      <c r="Q296" s="243">
        <v>0</v>
      </c>
      <c r="R296" s="243">
        <f>Q296*H296</f>
        <v>0</v>
      </c>
      <c r="S296" s="243">
        <v>0</v>
      </c>
      <c r="T296" s="244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45" t="s">
        <v>314</v>
      </c>
      <c r="AT296" s="245" t="s">
        <v>262</v>
      </c>
      <c r="AU296" s="245" t="s">
        <v>85</v>
      </c>
      <c r="AY296" s="18" t="s">
        <v>147</v>
      </c>
      <c r="BE296" s="246">
        <f>IF(N296="základní",J296,0)</f>
        <v>0</v>
      </c>
      <c r="BF296" s="246">
        <f>IF(N296="snížená",J296,0)</f>
        <v>0</v>
      </c>
      <c r="BG296" s="246">
        <f>IF(N296="zákl. přenesená",J296,0)</f>
        <v>0</v>
      </c>
      <c r="BH296" s="246">
        <f>IF(N296="sníž. přenesená",J296,0)</f>
        <v>0</v>
      </c>
      <c r="BI296" s="246">
        <f>IF(N296="nulová",J296,0)</f>
        <v>0</v>
      </c>
      <c r="BJ296" s="18" t="s">
        <v>83</v>
      </c>
      <c r="BK296" s="246">
        <f>ROUND(I296*H296,2)</f>
        <v>0</v>
      </c>
      <c r="BL296" s="18" t="s">
        <v>219</v>
      </c>
      <c r="BM296" s="245" t="s">
        <v>1070</v>
      </c>
    </row>
    <row r="297" s="2" customFormat="1" ht="14.4" customHeight="1">
      <c r="A297" s="39"/>
      <c r="B297" s="40"/>
      <c r="C297" s="270" t="s">
        <v>896</v>
      </c>
      <c r="D297" s="270" t="s">
        <v>262</v>
      </c>
      <c r="E297" s="271" t="s">
        <v>1071</v>
      </c>
      <c r="F297" s="272" t="s">
        <v>1072</v>
      </c>
      <c r="G297" s="273" t="s">
        <v>189</v>
      </c>
      <c r="H297" s="274">
        <v>19</v>
      </c>
      <c r="I297" s="275"/>
      <c r="J297" s="276">
        <f>ROUND(I297*H297,2)</f>
        <v>0</v>
      </c>
      <c r="K297" s="272" t="s">
        <v>902</v>
      </c>
      <c r="L297" s="277"/>
      <c r="M297" s="278" t="s">
        <v>1</v>
      </c>
      <c r="N297" s="279" t="s">
        <v>40</v>
      </c>
      <c r="O297" s="92"/>
      <c r="P297" s="243">
        <f>O297*H297</f>
        <v>0</v>
      </c>
      <c r="Q297" s="243">
        <v>0</v>
      </c>
      <c r="R297" s="243">
        <f>Q297*H297</f>
        <v>0</v>
      </c>
      <c r="S297" s="243">
        <v>0</v>
      </c>
      <c r="T297" s="244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5" t="s">
        <v>314</v>
      </c>
      <c r="AT297" s="245" t="s">
        <v>262</v>
      </c>
      <c r="AU297" s="245" t="s">
        <v>85</v>
      </c>
      <c r="AY297" s="18" t="s">
        <v>147</v>
      </c>
      <c r="BE297" s="246">
        <f>IF(N297="základní",J297,0)</f>
        <v>0</v>
      </c>
      <c r="BF297" s="246">
        <f>IF(N297="snížená",J297,0)</f>
        <v>0</v>
      </c>
      <c r="BG297" s="246">
        <f>IF(N297="zákl. přenesená",J297,0)</f>
        <v>0</v>
      </c>
      <c r="BH297" s="246">
        <f>IF(N297="sníž. přenesená",J297,0)</f>
        <v>0</v>
      </c>
      <c r="BI297" s="246">
        <f>IF(N297="nulová",J297,0)</f>
        <v>0</v>
      </c>
      <c r="BJ297" s="18" t="s">
        <v>83</v>
      </c>
      <c r="BK297" s="246">
        <f>ROUND(I297*H297,2)</f>
        <v>0</v>
      </c>
      <c r="BL297" s="18" t="s">
        <v>219</v>
      </c>
      <c r="BM297" s="245" t="s">
        <v>1073</v>
      </c>
    </row>
    <row r="298" s="2" customFormat="1" ht="14.4" customHeight="1">
      <c r="A298" s="39"/>
      <c r="B298" s="40"/>
      <c r="C298" s="270" t="s">
        <v>1074</v>
      </c>
      <c r="D298" s="270" t="s">
        <v>262</v>
      </c>
      <c r="E298" s="271" t="s">
        <v>1075</v>
      </c>
      <c r="F298" s="272" t="s">
        <v>1076</v>
      </c>
      <c r="G298" s="273" t="s">
        <v>189</v>
      </c>
      <c r="H298" s="274">
        <v>10</v>
      </c>
      <c r="I298" s="275"/>
      <c r="J298" s="276">
        <f>ROUND(I298*H298,2)</f>
        <v>0</v>
      </c>
      <c r="K298" s="272" t="s">
        <v>1</v>
      </c>
      <c r="L298" s="277"/>
      <c r="M298" s="278" t="s">
        <v>1</v>
      </c>
      <c r="N298" s="279" t="s">
        <v>40</v>
      </c>
      <c r="O298" s="92"/>
      <c r="P298" s="243">
        <f>O298*H298</f>
        <v>0</v>
      </c>
      <c r="Q298" s="243">
        <v>0</v>
      </c>
      <c r="R298" s="243">
        <f>Q298*H298</f>
        <v>0</v>
      </c>
      <c r="S298" s="243">
        <v>0</v>
      </c>
      <c r="T298" s="244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5" t="s">
        <v>314</v>
      </c>
      <c r="AT298" s="245" t="s">
        <v>262</v>
      </c>
      <c r="AU298" s="245" t="s">
        <v>85</v>
      </c>
      <c r="AY298" s="18" t="s">
        <v>147</v>
      </c>
      <c r="BE298" s="246">
        <f>IF(N298="základní",J298,0)</f>
        <v>0</v>
      </c>
      <c r="BF298" s="246">
        <f>IF(N298="snížená",J298,0)</f>
        <v>0</v>
      </c>
      <c r="BG298" s="246">
        <f>IF(N298="zákl. přenesená",J298,0)</f>
        <v>0</v>
      </c>
      <c r="BH298" s="246">
        <f>IF(N298="sníž. přenesená",J298,0)</f>
        <v>0</v>
      </c>
      <c r="BI298" s="246">
        <f>IF(N298="nulová",J298,0)</f>
        <v>0</v>
      </c>
      <c r="BJ298" s="18" t="s">
        <v>83</v>
      </c>
      <c r="BK298" s="246">
        <f>ROUND(I298*H298,2)</f>
        <v>0</v>
      </c>
      <c r="BL298" s="18" t="s">
        <v>219</v>
      </c>
      <c r="BM298" s="245" t="s">
        <v>1077</v>
      </c>
    </row>
    <row r="299" s="2" customFormat="1" ht="24.15" customHeight="1">
      <c r="A299" s="39"/>
      <c r="B299" s="40"/>
      <c r="C299" s="270" t="s">
        <v>899</v>
      </c>
      <c r="D299" s="270" t="s">
        <v>262</v>
      </c>
      <c r="E299" s="271" t="s">
        <v>1078</v>
      </c>
      <c r="F299" s="272" t="s">
        <v>1079</v>
      </c>
      <c r="G299" s="273" t="s">
        <v>189</v>
      </c>
      <c r="H299" s="274">
        <v>25</v>
      </c>
      <c r="I299" s="275"/>
      <c r="J299" s="276">
        <f>ROUND(I299*H299,2)</f>
        <v>0</v>
      </c>
      <c r="K299" s="272" t="s">
        <v>1</v>
      </c>
      <c r="L299" s="277"/>
      <c r="M299" s="278" t="s">
        <v>1</v>
      </c>
      <c r="N299" s="279" t="s">
        <v>40</v>
      </c>
      <c r="O299" s="92"/>
      <c r="P299" s="243">
        <f>O299*H299</f>
        <v>0</v>
      </c>
      <c r="Q299" s="243">
        <v>0</v>
      </c>
      <c r="R299" s="243">
        <f>Q299*H299</f>
        <v>0</v>
      </c>
      <c r="S299" s="243">
        <v>0</v>
      </c>
      <c r="T299" s="244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5" t="s">
        <v>314</v>
      </c>
      <c r="AT299" s="245" t="s">
        <v>262</v>
      </c>
      <c r="AU299" s="245" t="s">
        <v>85</v>
      </c>
      <c r="AY299" s="18" t="s">
        <v>147</v>
      </c>
      <c r="BE299" s="246">
        <f>IF(N299="základní",J299,0)</f>
        <v>0</v>
      </c>
      <c r="BF299" s="246">
        <f>IF(N299="snížená",J299,0)</f>
        <v>0</v>
      </c>
      <c r="BG299" s="246">
        <f>IF(N299="zákl. přenesená",J299,0)</f>
        <v>0</v>
      </c>
      <c r="BH299" s="246">
        <f>IF(N299="sníž. přenesená",J299,0)</f>
        <v>0</v>
      </c>
      <c r="BI299" s="246">
        <f>IF(N299="nulová",J299,0)</f>
        <v>0</v>
      </c>
      <c r="BJ299" s="18" t="s">
        <v>83</v>
      </c>
      <c r="BK299" s="246">
        <f>ROUND(I299*H299,2)</f>
        <v>0</v>
      </c>
      <c r="BL299" s="18" t="s">
        <v>219</v>
      </c>
      <c r="BM299" s="245" t="s">
        <v>1080</v>
      </c>
    </row>
    <row r="300" s="2" customFormat="1" ht="14.4" customHeight="1">
      <c r="A300" s="39"/>
      <c r="B300" s="40"/>
      <c r="C300" s="234" t="s">
        <v>1081</v>
      </c>
      <c r="D300" s="234" t="s">
        <v>149</v>
      </c>
      <c r="E300" s="235" t="s">
        <v>1082</v>
      </c>
      <c r="F300" s="236" t="s">
        <v>1083</v>
      </c>
      <c r="G300" s="237" t="s">
        <v>189</v>
      </c>
      <c r="H300" s="238">
        <v>48</v>
      </c>
      <c r="I300" s="239"/>
      <c r="J300" s="240">
        <f>ROUND(I300*H300,2)</f>
        <v>0</v>
      </c>
      <c r="K300" s="236" t="s">
        <v>153</v>
      </c>
      <c r="L300" s="45"/>
      <c r="M300" s="241" t="s">
        <v>1</v>
      </c>
      <c r="N300" s="242" t="s">
        <v>40</v>
      </c>
      <c r="O300" s="92"/>
      <c r="P300" s="243">
        <f>O300*H300</f>
        <v>0</v>
      </c>
      <c r="Q300" s="243">
        <v>0</v>
      </c>
      <c r="R300" s="243">
        <f>Q300*H300</f>
        <v>0</v>
      </c>
      <c r="S300" s="243">
        <v>0</v>
      </c>
      <c r="T300" s="244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5" t="s">
        <v>219</v>
      </c>
      <c r="AT300" s="245" t="s">
        <v>149</v>
      </c>
      <c r="AU300" s="245" t="s">
        <v>85</v>
      </c>
      <c r="AY300" s="18" t="s">
        <v>147</v>
      </c>
      <c r="BE300" s="246">
        <f>IF(N300="základní",J300,0)</f>
        <v>0</v>
      </c>
      <c r="BF300" s="246">
        <f>IF(N300="snížená",J300,0)</f>
        <v>0</v>
      </c>
      <c r="BG300" s="246">
        <f>IF(N300="zákl. přenesená",J300,0)</f>
        <v>0</v>
      </c>
      <c r="BH300" s="246">
        <f>IF(N300="sníž. přenesená",J300,0)</f>
        <v>0</v>
      </c>
      <c r="BI300" s="246">
        <f>IF(N300="nulová",J300,0)</f>
        <v>0</v>
      </c>
      <c r="BJ300" s="18" t="s">
        <v>83</v>
      </c>
      <c r="BK300" s="246">
        <f>ROUND(I300*H300,2)</f>
        <v>0</v>
      </c>
      <c r="BL300" s="18" t="s">
        <v>219</v>
      </c>
      <c r="BM300" s="245" t="s">
        <v>1084</v>
      </c>
    </row>
    <row r="301" s="2" customFormat="1" ht="14.4" customHeight="1">
      <c r="A301" s="39"/>
      <c r="B301" s="40"/>
      <c r="C301" s="270" t="s">
        <v>903</v>
      </c>
      <c r="D301" s="270" t="s">
        <v>262</v>
      </c>
      <c r="E301" s="271" t="s">
        <v>1085</v>
      </c>
      <c r="F301" s="272" t="s">
        <v>1086</v>
      </c>
      <c r="G301" s="273" t="s">
        <v>189</v>
      </c>
      <c r="H301" s="274">
        <v>9</v>
      </c>
      <c r="I301" s="275"/>
      <c r="J301" s="276">
        <f>ROUND(I301*H301,2)</f>
        <v>0</v>
      </c>
      <c r="K301" s="272" t="s">
        <v>153</v>
      </c>
      <c r="L301" s="277"/>
      <c r="M301" s="278" t="s">
        <v>1</v>
      </c>
      <c r="N301" s="279" t="s">
        <v>40</v>
      </c>
      <c r="O301" s="92"/>
      <c r="P301" s="243">
        <f>O301*H301</f>
        <v>0</v>
      </c>
      <c r="Q301" s="243">
        <v>0.00012999999999999999</v>
      </c>
      <c r="R301" s="243">
        <f>Q301*H301</f>
        <v>0.0011699999999999998</v>
      </c>
      <c r="S301" s="243">
        <v>0</v>
      </c>
      <c r="T301" s="244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45" t="s">
        <v>314</v>
      </c>
      <c r="AT301" s="245" t="s">
        <v>262</v>
      </c>
      <c r="AU301" s="245" t="s">
        <v>85</v>
      </c>
      <c r="AY301" s="18" t="s">
        <v>147</v>
      </c>
      <c r="BE301" s="246">
        <f>IF(N301="základní",J301,0)</f>
        <v>0</v>
      </c>
      <c r="BF301" s="246">
        <f>IF(N301="snížená",J301,0)</f>
        <v>0</v>
      </c>
      <c r="BG301" s="246">
        <f>IF(N301="zákl. přenesená",J301,0)</f>
        <v>0</v>
      </c>
      <c r="BH301" s="246">
        <f>IF(N301="sníž. přenesená",J301,0)</f>
        <v>0</v>
      </c>
      <c r="BI301" s="246">
        <f>IF(N301="nulová",J301,0)</f>
        <v>0</v>
      </c>
      <c r="BJ301" s="18" t="s">
        <v>83</v>
      </c>
      <c r="BK301" s="246">
        <f>ROUND(I301*H301,2)</f>
        <v>0</v>
      </c>
      <c r="BL301" s="18" t="s">
        <v>219</v>
      </c>
      <c r="BM301" s="245" t="s">
        <v>1087</v>
      </c>
    </row>
    <row r="302" s="2" customFormat="1" ht="14.4" customHeight="1">
      <c r="A302" s="39"/>
      <c r="B302" s="40"/>
      <c r="C302" s="270" t="s">
        <v>1088</v>
      </c>
      <c r="D302" s="270" t="s">
        <v>262</v>
      </c>
      <c r="E302" s="271" t="s">
        <v>1089</v>
      </c>
      <c r="F302" s="272" t="s">
        <v>1090</v>
      </c>
      <c r="G302" s="273" t="s">
        <v>189</v>
      </c>
      <c r="H302" s="274">
        <v>25</v>
      </c>
      <c r="I302" s="275"/>
      <c r="J302" s="276">
        <f>ROUND(I302*H302,2)</f>
        <v>0</v>
      </c>
      <c r="K302" s="272" t="s">
        <v>153</v>
      </c>
      <c r="L302" s="277"/>
      <c r="M302" s="278" t="s">
        <v>1</v>
      </c>
      <c r="N302" s="279" t="s">
        <v>40</v>
      </c>
      <c r="O302" s="92"/>
      <c r="P302" s="243">
        <f>O302*H302</f>
        <v>0</v>
      </c>
      <c r="Q302" s="243">
        <v>0.00023000000000000001</v>
      </c>
      <c r="R302" s="243">
        <f>Q302*H302</f>
        <v>0.0057499999999999999</v>
      </c>
      <c r="S302" s="243">
        <v>0</v>
      </c>
      <c r="T302" s="244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45" t="s">
        <v>314</v>
      </c>
      <c r="AT302" s="245" t="s">
        <v>262</v>
      </c>
      <c r="AU302" s="245" t="s">
        <v>85</v>
      </c>
      <c r="AY302" s="18" t="s">
        <v>147</v>
      </c>
      <c r="BE302" s="246">
        <f>IF(N302="základní",J302,0)</f>
        <v>0</v>
      </c>
      <c r="BF302" s="246">
        <f>IF(N302="snížená",J302,0)</f>
        <v>0</v>
      </c>
      <c r="BG302" s="246">
        <f>IF(N302="zákl. přenesená",J302,0)</f>
        <v>0</v>
      </c>
      <c r="BH302" s="246">
        <f>IF(N302="sníž. přenesená",J302,0)</f>
        <v>0</v>
      </c>
      <c r="BI302" s="246">
        <f>IF(N302="nulová",J302,0)</f>
        <v>0</v>
      </c>
      <c r="BJ302" s="18" t="s">
        <v>83</v>
      </c>
      <c r="BK302" s="246">
        <f>ROUND(I302*H302,2)</f>
        <v>0</v>
      </c>
      <c r="BL302" s="18" t="s">
        <v>219</v>
      </c>
      <c r="BM302" s="245" t="s">
        <v>1091</v>
      </c>
    </row>
    <row r="303" s="2" customFormat="1" ht="14.4" customHeight="1">
      <c r="A303" s="39"/>
      <c r="B303" s="40"/>
      <c r="C303" s="270" t="s">
        <v>904</v>
      </c>
      <c r="D303" s="270" t="s">
        <v>262</v>
      </c>
      <c r="E303" s="271" t="s">
        <v>1092</v>
      </c>
      <c r="F303" s="272" t="s">
        <v>1093</v>
      </c>
      <c r="G303" s="273" t="s">
        <v>189</v>
      </c>
      <c r="H303" s="274">
        <v>7</v>
      </c>
      <c r="I303" s="275"/>
      <c r="J303" s="276">
        <f>ROUND(I303*H303,2)</f>
        <v>0</v>
      </c>
      <c r="K303" s="272" t="s">
        <v>1</v>
      </c>
      <c r="L303" s="277"/>
      <c r="M303" s="278" t="s">
        <v>1</v>
      </c>
      <c r="N303" s="279" t="s">
        <v>40</v>
      </c>
      <c r="O303" s="92"/>
      <c r="P303" s="243">
        <f>O303*H303</f>
        <v>0</v>
      </c>
      <c r="Q303" s="243">
        <v>0</v>
      </c>
      <c r="R303" s="243">
        <f>Q303*H303</f>
        <v>0</v>
      </c>
      <c r="S303" s="243">
        <v>0</v>
      </c>
      <c r="T303" s="244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5" t="s">
        <v>314</v>
      </c>
      <c r="AT303" s="245" t="s">
        <v>262</v>
      </c>
      <c r="AU303" s="245" t="s">
        <v>85</v>
      </c>
      <c r="AY303" s="18" t="s">
        <v>147</v>
      </c>
      <c r="BE303" s="246">
        <f>IF(N303="základní",J303,0)</f>
        <v>0</v>
      </c>
      <c r="BF303" s="246">
        <f>IF(N303="snížená",J303,0)</f>
        <v>0</v>
      </c>
      <c r="BG303" s="246">
        <f>IF(N303="zákl. přenesená",J303,0)</f>
        <v>0</v>
      </c>
      <c r="BH303" s="246">
        <f>IF(N303="sníž. přenesená",J303,0)</f>
        <v>0</v>
      </c>
      <c r="BI303" s="246">
        <f>IF(N303="nulová",J303,0)</f>
        <v>0</v>
      </c>
      <c r="BJ303" s="18" t="s">
        <v>83</v>
      </c>
      <c r="BK303" s="246">
        <f>ROUND(I303*H303,2)</f>
        <v>0</v>
      </c>
      <c r="BL303" s="18" t="s">
        <v>219</v>
      </c>
      <c r="BM303" s="245" t="s">
        <v>1094</v>
      </c>
    </row>
    <row r="304" s="2" customFormat="1" ht="14.4" customHeight="1">
      <c r="A304" s="39"/>
      <c r="B304" s="40"/>
      <c r="C304" s="270" t="s">
        <v>1095</v>
      </c>
      <c r="D304" s="270" t="s">
        <v>262</v>
      </c>
      <c r="E304" s="271" t="s">
        <v>1096</v>
      </c>
      <c r="F304" s="272" t="s">
        <v>1097</v>
      </c>
      <c r="G304" s="273" t="s">
        <v>189</v>
      </c>
      <c r="H304" s="274">
        <v>7</v>
      </c>
      <c r="I304" s="275"/>
      <c r="J304" s="276">
        <f>ROUND(I304*H304,2)</f>
        <v>0</v>
      </c>
      <c r="K304" s="272" t="s">
        <v>1</v>
      </c>
      <c r="L304" s="277"/>
      <c r="M304" s="278" t="s">
        <v>1</v>
      </c>
      <c r="N304" s="279" t="s">
        <v>40</v>
      </c>
      <c r="O304" s="92"/>
      <c r="P304" s="243">
        <f>O304*H304</f>
        <v>0</v>
      </c>
      <c r="Q304" s="243">
        <v>0</v>
      </c>
      <c r="R304" s="243">
        <f>Q304*H304</f>
        <v>0</v>
      </c>
      <c r="S304" s="243">
        <v>0</v>
      </c>
      <c r="T304" s="244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45" t="s">
        <v>314</v>
      </c>
      <c r="AT304" s="245" t="s">
        <v>262</v>
      </c>
      <c r="AU304" s="245" t="s">
        <v>85</v>
      </c>
      <c r="AY304" s="18" t="s">
        <v>147</v>
      </c>
      <c r="BE304" s="246">
        <f>IF(N304="základní",J304,0)</f>
        <v>0</v>
      </c>
      <c r="BF304" s="246">
        <f>IF(N304="snížená",J304,0)</f>
        <v>0</v>
      </c>
      <c r="BG304" s="246">
        <f>IF(N304="zákl. přenesená",J304,0)</f>
        <v>0</v>
      </c>
      <c r="BH304" s="246">
        <f>IF(N304="sníž. přenesená",J304,0)</f>
        <v>0</v>
      </c>
      <c r="BI304" s="246">
        <f>IF(N304="nulová",J304,0)</f>
        <v>0</v>
      </c>
      <c r="BJ304" s="18" t="s">
        <v>83</v>
      </c>
      <c r="BK304" s="246">
        <f>ROUND(I304*H304,2)</f>
        <v>0</v>
      </c>
      <c r="BL304" s="18" t="s">
        <v>219</v>
      </c>
      <c r="BM304" s="245" t="s">
        <v>1098</v>
      </c>
    </row>
    <row r="305" s="2" customFormat="1" ht="14.4" customHeight="1">
      <c r="A305" s="39"/>
      <c r="B305" s="40"/>
      <c r="C305" s="234" t="s">
        <v>907</v>
      </c>
      <c r="D305" s="234" t="s">
        <v>149</v>
      </c>
      <c r="E305" s="235" t="s">
        <v>1099</v>
      </c>
      <c r="F305" s="236" t="s">
        <v>1100</v>
      </c>
      <c r="G305" s="237" t="s">
        <v>809</v>
      </c>
      <c r="H305" s="238">
        <v>7</v>
      </c>
      <c r="I305" s="239"/>
      <c r="J305" s="240">
        <f>ROUND(I305*H305,2)</f>
        <v>0</v>
      </c>
      <c r="K305" s="236" t="s">
        <v>1</v>
      </c>
      <c r="L305" s="45"/>
      <c r="M305" s="241" t="s">
        <v>1</v>
      </c>
      <c r="N305" s="242" t="s">
        <v>40</v>
      </c>
      <c r="O305" s="92"/>
      <c r="P305" s="243">
        <f>O305*H305</f>
        <v>0</v>
      </c>
      <c r="Q305" s="243">
        <v>0</v>
      </c>
      <c r="R305" s="243">
        <f>Q305*H305</f>
        <v>0</v>
      </c>
      <c r="S305" s="243">
        <v>0</v>
      </c>
      <c r="T305" s="244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45" t="s">
        <v>219</v>
      </c>
      <c r="AT305" s="245" t="s">
        <v>149</v>
      </c>
      <c r="AU305" s="245" t="s">
        <v>85</v>
      </c>
      <c r="AY305" s="18" t="s">
        <v>147</v>
      </c>
      <c r="BE305" s="246">
        <f>IF(N305="základní",J305,0)</f>
        <v>0</v>
      </c>
      <c r="BF305" s="246">
        <f>IF(N305="snížená",J305,0)</f>
        <v>0</v>
      </c>
      <c r="BG305" s="246">
        <f>IF(N305="zákl. přenesená",J305,0)</f>
        <v>0</v>
      </c>
      <c r="BH305" s="246">
        <f>IF(N305="sníž. přenesená",J305,0)</f>
        <v>0</v>
      </c>
      <c r="BI305" s="246">
        <f>IF(N305="nulová",J305,0)</f>
        <v>0</v>
      </c>
      <c r="BJ305" s="18" t="s">
        <v>83</v>
      </c>
      <c r="BK305" s="246">
        <f>ROUND(I305*H305,2)</f>
        <v>0</v>
      </c>
      <c r="BL305" s="18" t="s">
        <v>219</v>
      </c>
      <c r="BM305" s="245" t="s">
        <v>1101</v>
      </c>
    </row>
    <row r="306" s="2" customFormat="1" ht="14.4" customHeight="1">
      <c r="A306" s="39"/>
      <c r="B306" s="40"/>
      <c r="C306" s="234" t="s">
        <v>1102</v>
      </c>
      <c r="D306" s="234" t="s">
        <v>149</v>
      </c>
      <c r="E306" s="235" t="s">
        <v>1103</v>
      </c>
      <c r="F306" s="236" t="s">
        <v>1104</v>
      </c>
      <c r="G306" s="237" t="s">
        <v>385</v>
      </c>
      <c r="H306" s="238">
        <v>30</v>
      </c>
      <c r="I306" s="239"/>
      <c r="J306" s="240">
        <f>ROUND(I306*H306,2)</f>
        <v>0</v>
      </c>
      <c r="K306" s="236" t="s">
        <v>1</v>
      </c>
      <c r="L306" s="45"/>
      <c r="M306" s="241" t="s">
        <v>1</v>
      </c>
      <c r="N306" s="242" t="s">
        <v>40</v>
      </c>
      <c r="O306" s="92"/>
      <c r="P306" s="243">
        <f>O306*H306</f>
        <v>0</v>
      </c>
      <c r="Q306" s="243">
        <v>0</v>
      </c>
      <c r="R306" s="243">
        <f>Q306*H306</f>
        <v>0</v>
      </c>
      <c r="S306" s="243">
        <v>0</v>
      </c>
      <c r="T306" s="244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45" t="s">
        <v>219</v>
      </c>
      <c r="AT306" s="245" t="s">
        <v>149</v>
      </c>
      <c r="AU306" s="245" t="s">
        <v>85</v>
      </c>
      <c r="AY306" s="18" t="s">
        <v>147</v>
      </c>
      <c r="BE306" s="246">
        <f>IF(N306="základní",J306,0)</f>
        <v>0</v>
      </c>
      <c r="BF306" s="246">
        <f>IF(N306="snížená",J306,0)</f>
        <v>0</v>
      </c>
      <c r="BG306" s="246">
        <f>IF(N306="zákl. přenesená",J306,0)</f>
        <v>0</v>
      </c>
      <c r="BH306" s="246">
        <f>IF(N306="sníž. přenesená",J306,0)</f>
        <v>0</v>
      </c>
      <c r="BI306" s="246">
        <f>IF(N306="nulová",J306,0)</f>
        <v>0</v>
      </c>
      <c r="BJ306" s="18" t="s">
        <v>83</v>
      </c>
      <c r="BK306" s="246">
        <f>ROUND(I306*H306,2)</f>
        <v>0</v>
      </c>
      <c r="BL306" s="18" t="s">
        <v>219</v>
      </c>
      <c r="BM306" s="245" t="s">
        <v>1105</v>
      </c>
    </row>
    <row r="307" s="2" customFormat="1" ht="24.15" customHeight="1">
      <c r="A307" s="39"/>
      <c r="B307" s="40"/>
      <c r="C307" s="234" t="s">
        <v>910</v>
      </c>
      <c r="D307" s="234" t="s">
        <v>149</v>
      </c>
      <c r="E307" s="235" t="s">
        <v>1106</v>
      </c>
      <c r="F307" s="236" t="s">
        <v>1107</v>
      </c>
      <c r="G307" s="237" t="s">
        <v>189</v>
      </c>
      <c r="H307" s="238">
        <v>3</v>
      </c>
      <c r="I307" s="239"/>
      <c r="J307" s="240">
        <f>ROUND(I307*H307,2)</f>
        <v>0</v>
      </c>
      <c r="K307" s="236" t="s">
        <v>1</v>
      </c>
      <c r="L307" s="45"/>
      <c r="M307" s="241" t="s">
        <v>1</v>
      </c>
      <c r="N307" s="242" t="s">
        <v>40</v>
      </c>
      <c r="O307" s="92"/>
      <c r="P307" s="243">
        <f>O307*H307</f>
        <v>0</v>
      </c>
      <c r="Q307" s="243">
        <v>0</v>
      </c>
      <c r="R307" s="243">
        <f>Q307*H307</f>
        <v>0</v>
      </c>
      <c r="S307" s="243">
        <v>0</v>
      </c>
      <c r="T307" s="244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45" t="s">
        <v>219</v>
      </c>
      <c r="AT307" s="245" t="s">
        <v>149</v>
      </c>
      <c r="AU307" s="245" t="s">
        <v>85</v>
      </c>
      <c r="AY307" s="18" t="s">
        <v>147</v>
      </c>
      <c r="BE307" s="246">
        <f>IF(N307="základní",J307,0)</f>
        <v>0</v>
      </c>
      <c r="BF307" s="246">
        <f>IF(N307="snížená",J307,0)</f>
        <v>0</v>
      </c>
      <c r="BG307" s="246">
        <f>IF(N307="zákl. přenesená",J307,0)</f>
        <v>0</v>
      </c>
      <c r="BH307" s="246">
        <f>IF(N307="sníž. přenesená",J307,0)</f>
        <v>0</v>
      </c>
      <c r="BI307" s="246">
        <f>IF(N307="nulová",J307,0)</f>
        <v>0</v>
      </c>
      <c r="BJ307" s="18" t="s">
        <v>83</v>
      </c>
      <c r="BK307" s="246">
        <f>ROUND(I307*H307,2)</f>
        <v>0</v>
      </c>
      <c r="BL307" s="18" t="s">
        <v>219</v>
      </c>
      <c r="BM307" s="245" t="s">
        <v>1108</v>
      </c>
    </row>
    <row r="308" s="2" customFormat="1" ht="14.4" customHeight="1">
      <c r="A308" s="39"/>
      <c r="B308" s="40"/>
      <c r="C308" s="234" t="s">
        <v>272</v>
      </c>
      <c r="D308" s="234" t="s">
        <v>149</v>
      </c>
      <c r="E308" s="235" t="s">
        <v>1109</v>
      </c>
      <c r="F308" s="236" t="s">
        <v>1110</v>
      </c>
      <c r="G308" s="237" t="s">
        <v>189</v>
      </c>
      <c r="H308" s="238">
        <v>3</v>
      </c>
      <c r="I308" s="239"/>
      <c r="J308" s="240">
        <f>ROUND(I308*H308,2)</f>
        <v>0</v>
      </c>
      <c r="K308" s="236" t="s">
        <v>1</v>
      </c>
      <c r="L308" s="45"/>
      <c r="M308" s="241" t="s">
        <v>1</v>
      </c>
      <c r="N308" s="242" t="s">
        <v>40</v>
      </c>
      <c r="O308" s="92"/>
      <c r="P308" s="243">
        <f>O308*H308</f>
        <v>0</v>
      </c>
      <c r="Q308" s="243">
        <v>0</v>
      </c>
      <c r="R308" s="243">
        <f>Q308*H308</f>
        <v>0</v>
      </c>
      <c r="S308" s="243">
        <v>0</v>
      </c>
      <c r="T308" s="244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5" t="s">
        <v>219</v>
      </c>
      <c r="AT308" s="245" t="s">
        <v>149</v>
      </c>
      <c r="AU308" s="245" t="s">
        <v>85</v>
      </c>
      <c r="AY308" s="18" t="s">
        <v>147</v>
      </c>
      <c r="BE308" s="246">
        <f>IF(N308="základní",J308,0)</f>
        <v>0</v>
      </c>
      <c r="BF308" s="246">
        <f>IF(N308="snížená",J308,0)</f>
        <v>0</v>
      </c>
      <c r="BG308" s="246">
        <f>IF(N308="zákl. přenesená",J308,0)</f>
        <v>0</v>
      </c>
      <c r="BH308" s="246">
        <f>IF(N308="sníž. přenesená",J308,0)</f>
        <v>0</v>
      </c>
      <c r="BI308" s="246">
        <f>IF(N308="nulová",J308,0)</f>
        <v>0</v>
      </c>
      <c r="BJ308" s="18" t="s">
        <v>83</v>
      </c>
      <c r="BK308" s="246">
        <f>ROUND(I308*H308,2)</f>
        <v>0</v>
      </c>
      <c r="BL308" s="18" t="s">
        <v>219</v>
      </c>
      <c r="BM308" s="245" t="s">
        <v>1111</v>
      </c>
    </row>
    <row r="309" s="12" customFormat="1" ht="22.8" customHeight="1">
      <c r="A309" s="12"/>
      <c r="B309" s="218"/>
      <c r="C309" s="219"/>
      <c r="D309" s="220" t="s">
        <v>74</v>
      </c>
      <c r="E309" s="232" t="s">
        <v>1112</v>
      </c>
      <c r="F309" s="232" t="s">
        <v>1113</v>
      </c>
      <c r="G309" s="219"/>
      <c r="H309" s="219"/>
      <c r="I309" s="222"/>
      <c r="J309" s="233">
        <f>BK309</f>
        <v>0</v>
      </c>
      <c r="K309" s="219"/>
      <c r="L309" s="224"/>
      <c r="M309" s="225"/>
      <c r="N309" s="226"/>
      <c r="O309" s="226"/>
      <c r="P309" s="227">
        <v>0</v>
      </c>
      <c r="Q309" s="226"/>
      <c r="R309" s="227">
        <v>0</v>
      </c>
      <c r="S309" s="226"/>
      <c r="T309" s="228"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29" t="s">
        <v>83</v>
      </c>
      <c r="AT309" s="230" t="s">
        <v>74</v>
      </c>
      <c r="AU309" s="230" t="s">
        <v>83</v>
      </c>
      <c r="AY309" s="229" t="s">
        <v>147</v>
      </c>
      <c r="BK309" s="231">
        <v>0</v>
      </c>
    </row>
    <row r="310" s="12" customFormat="1" ht="22.8" customHeight="1">
      <c r="A310" s="12"/>
      <c r="B310" s="218"/>
      <c r="C310" s="219"/>
      <c r="D310" s="220" t="s">
        <v>74</v>
      </c>
      <c r="E310" s="232" t="s">
        <v>1114</v>
      </c>
      <c r="F310" s="232" t="s">
        <v>1115</v>
      </c>
      <c r="G310" s="219"/>
      <c r="H310" s="219"/>
      <c r="I310" s="222"/>
      <c r="J310" s="233">
        <f>BK310</f>
        <v>0</v>
      </c>
      <c r="K310" s="219"/>
      <c r="L310" s="224"/>
      <c r="M310" s="225"/>
      <c r="N310" s="226"/>
      <c r="O310" s="226"/>
      <c r="P310" s="227">
        <f>SUM(P311:P318)</f>
        <v>0</v>
      </c>
      <c r="Q310" s="226"/>
      <c r="R310" s="227">
        <f>SUM(R311:R318)</f>
        <v>0</v>
      </c>
      <c r="S310" s="226"/>
      <c r="T310" s="228">
        <f>SUM(T311:T318)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29" t="s">
        <v>83</v>
      </c>
      <c r="AT310" s="230" t="s">
        <v>74</v>
      </c>
      <c r="AU310" s="230" t="s">
        <v>83</v>
      </c>
      <c r="AY310" s="229" t="s">
        <v>147</v>
      </c>
      <c r="BK310" s="231">
        <f>SUM(BK311:BK318)</f>
        <v>0</v>
      </c>
    </row>
    <row r="311" s="2" customFormat="1" ht="14.4" customHeight="1">
      <c r="A311" s="39"/>
      <c r="B311" s="40"/>
      <c r="C311" s="234" t="s">
        <v>913</v>
      </c>
      <c r="D311" s="234" t="s">
        <v>149</v>
      </c>
      <c r="E311" s="235" t="s">
        <v>1114</v>
      </c>
      <c r="F311" s="236" t="s">
        <v>1116</v>
      </c>
      <c r="G311" s="237" t="s">
        <v>189</v>
      </c>
      <c r="H311" s="238">
        <v>1</v>
      </c>
      <c r="I311" s="239"/>
      <c r="J311" s="240">
        <f>ROUND(I311*H311,2)</f>
        <v>0</v>
      </c>
      <c r="K311" s="236" t="s">
        <v>1</v>
      </c>
      <c r="L311" s="45"/>
      <c r="M311" s="241" t="s">
        <v>1</v>
      </c>
      <c r="N311" s="242" t="s">
        <v>40</v>
      </c>
      <c r="O311" s="92"/>
      <c r="P311" s="243">
        <f>O311*H311</f>
        <v>0</v>
      </c>
      <c r="Q311" s="243">
        <v>0</v>
      </c>
      <c r="R311" s="243">
        <f>Q311*H311</f>
        <v>0</v>
      </c>
      <c r="S311" s="243">
        <v>0</v>
      </c>
      <c r="T311" s="244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45" t="s">
        <v>154</v>
      </c>
      <c r="AT311" s="245" t="s">
        <v>149</v>
      </c>
      <c r="AU311" s="245" t="s">
        <v>85</v>
      </c>
      <c r="AY311" s="18" t="s">
        <v>147</v>
      </c>
      <c r="BE311" s="246">
        <f>IF(N311="základní",J311,0)</f>
        <v>0</v>
      </c>
      <c r="BF311" s="246">
        <f>IF(N311="snížená",J311,0)</f>
        <v>0</v>
      </c>
      <c r="BG311" s="246">
        <f>IF(N311="zákl. přenesená",J311,0)</f>
        <v>0</v>
      </c>
      <c r="BH311" s="246">
        <f>IF(N311="sníž. přenesená",J311,0)</f>
        <v>0</v>
      </c>
      <c r="BI311" s="246">
        <f>IF(N311="nulová",J311,0)</f>
        <v>0</v>
      </c>
      <c r="BJ311" s="18" t="s">
        <v>83</v>
      </c>
      <c r="BK311" s="246">
        <f>ROUND(I311*H311,2)</f>
        <v>0</v>
      </c>
      <c r="BL311" s="18" t="s">
        <v>154</v>
      </c>
      <c r="BM311" s="245" t="s">
        <v>1117</v>
      </c>
    </row>
    <row r="312" s="2" customFormat="1" ht="49.05" customHeight="1">
      <c r="A312" s="39"/>
      <c r="B312" s="40"/>
      <c r="C312" s="270" t="s">
        <v>1118</v>
      </c>
      <c r="D312" s="270" t="s">
        <v>262</v>
      </c>
      <c r="E312" s="271" t="s">
        <v>1119</v>
      </c>
      <c r="F312" s="272" t="s">
        <v>1120</v>
      </c>
      <c r="G312" s="273" t="s">
        <v>814</v>
      </c>
      <c r="H312" s="274">
        <v>1</v>
      </c>
      <c r="I312" s="275"/>
      <c r="J312" s="276">
        <f>ROUND(I312*H312,2)</f>
        <v>0</v>
      </c>
      <c r="K312" s="272" t="s">
        <v>1</v>
      </c>
      <c r="L312" s="277"/>
      <c r="M312" s="278" t="s">
        <v>1</v>
      </c>
      <c r="N312" s="279" t="s">
        <v>40</v>
      </c>
      <c r="O312" s="92"/>
      <c r="P312" s="243">
        <f>O312*H312</f>
        <v>0</v>
      </c>
      <c r="Q312" s="243">
        <v>0</v>
      </c>
      <c r="R312" s="243">
        <f>Q312*H312</f>
        <v>0</v>
      </c>
      <c r="S312" s="243">
        <v>0</v>
      </c>
      <c r="T312" s="244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45" t="s">
        <v>192</v>
      </c>
      <c r="AT312" s="245" t="s">
        <v>262</v>
      </c>
      <c r="AU312" s="245" t="s">
        <v>85</v>
      </c>
      <c r="AY312" s="18" t="s">
        <v>147</v>
      </c>
      <c r="BE312" s="246">
        <f>IF(N312="základní",J312,0)</f>
        <v>0</v>
      </c>
      <c r="BF312" s="246">
        <f>IF(N312="snížená",J312,0)</f>
        <v>0</v>
      </c>
      <c r="BG312" s="246">
        <f>IF(N312="zákl. přenesená",J312,0)</f>
        <v>0</v>
      </c>
      <c r="BH312" s="246">
        <f>IF(N312="sníž. přenesená",J312,0)</f>
        <v>0</v>
      </c>
      <c r="BI312" s="246">
        <f>IF(N312="nulová",J312,0)</f>
        <v>0</v>
      </c>
      <c r="BJ312" s="18" t="s">
        <v>83</v>
      </c>
      <c r="BK312" s="246">
        <f>ROUND(I312*H312,2)</f>
        <v>0</v>
      </c>
      <c r="BL312" s="18" t="s">
        <v>154</v>
      </c>
      <c r="BM312" s="245" t="s">
        <v>1121</v>
      </c>
    </row>
    <row r="313" s="2" customFormat="1" ht="14.4" customHeight="1">
      <c r="A313" s="39"/>
      <c r="B313" s="40"/>
      <c r="C313" s="270" t="s">
        <v>914</v>
      </c>
      <c r="D313" s="270" t="s">
        <v>262</v>
      </c>
      <c r="E313" s="271" t="s">
        <v>1122</v>
      </c>
      <c r="F313" s="272" t="s">
        <v>1123</v>
      </c>
      <c r="G313" s="273" t="s">
        <v>814</v>
      </c>
      <c r="H313" s="274">
        <v>2</v>
      </c>
      <c r="I313" s="275"/>
      <c r="J313" s="276">
        <f>ROUND(I313*H313,2)</f>
        <v>0</v>
      </c>
      <c r="K313" s="272" t="s">
        <v>1</v>
      </c>
      <c r="L313" s="277"/>
      <c r="M313" s="278" t="s">
        <v>1</v>
      </c>
      <c r="N313" s="279" t="s">
        <v>40</v>
      </c>
      <c r="O313" s="92"/>
      <c r="P313" s="243">
        <f>O313*H313</f>
        <v>0</v>
      </c>
      <c r="Q313" s="243">
        <v>0</v>
      </c>
      <c r="R313" s="243">
        <f>Q313*H313</f>
        <v>0</v>
      </c>
      <c r="S313" s="243">
        <v>0</v>
      </c>
      <c r="T313" s="244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45" t="s">
        <v>192</v>
      </c>
      <c r="AT313" s="245" t="s">
        <v>262</v>
      </c>
      <c r="AU313" s="245" t="s">
        <v>85</v>
      </c>
      <c r="AY313" s="18" t="s">
        <v>147</v>
      </c>
      <c r="BE313" s="246">
        <f>IF(N313="základní",J313,0)</f>
        <v>0</v>
      </c>
      <c r="BF313" s="246">
        <f>IF(N313="snížená",J313,0)</f>
        <v>0</v>
      </c>
      <c r="BG313" s="246">
        <f>IF(N313="zákl. přenesená",J313,0)</f>
        <v>0</v>
      </c>
      <c r="BH313" s="246">
        <f>IF(N313="sníž. přenesená",J313,0)</f>
        <v>0</v>
      </c>
      <c r="BI313" s="246">
        <f>IF(N313="nulová",J313,0)</f>
        <v>0</v>
      </c>
      <c r="BJ313" s="18" t="s">
        <v>83</v>
      </c>
      <c r="BK313" s="246">
        <f>ROUND(I313*H313,2)</f>
        <v>0</v>
      </c>
      <c r="BL313" s="18" t="s">
        <v>154</v>
      </c>
      <c r="BM313" s="245" t="s">
        <v>1124</v>
      </c>
    </row>
    <row r="314" s="2" customFormat="1" ht="14.4" customHeight="1">
      <c r="A314" s="39"/>
      <c r="B314" s="40"/>
      <c r="C314" s="270" t="s">
        <v>1125</v>
      </c>
      <c r="D314" s="270" t="s">
        <v>262</v>
      </c>
      <c r="E314" s="271" t="s">
        <v>1126</v>
      </c>
      <c r="F314" s="272" t="s">
        <v>1127</v>
      </c>
      <c r="G314" s="273" t="s">
        <v>814</v>
      </c>
      <c r="H314" s="274">
        <v>10</v>
      </c>
      <c r="I314" s="275"/>
      <c r="J314" s="276">
        <f>ROUND(I314*H314,2)</f>
        <v>0</v>
      </c>
      <c r="K314" s="272" t="s">
        <v>1</v>
      </c>
      <c r="L314" s="277"/>
      <c r="M314" s="278" t="s">
        <v>1</v>
      </c>
      <c r="N314" s="279" t="s">
        <v>40</v>
      </c>
      <c r="O314" s="92"/>
      <c r="P314" s="243">
        <f>O314*H314</f>
        <v>0</v>
      </c>
      <c r="Q314" s="243">
        <v>0</v>
      </c>
      <c r="R314" s="243">
        <f>Q314*H314</f>
        <v>0</v>
      </c>
      <c r="S314" s="243">
        <v>0</v>
      </c>
      <c r="T314" s="244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45" t="s">
        <v>192</v>
      </c>
      <c r="AT314" s="245" t="s">
        <v>262</v>
      </c>
      <c r="AU314" s="245" t="s">
        <v>85</v>
      </c>
      <c r="AY314" s="18" t="s">
        <v>147</v>
      </c>
      <c r="BE314" s="246">
        <f>IF(N314="základní",J314,0)</f>
        <v>0</v>
      </c>
      <c r="BF314" s="246">
        <f>IF(N314="snížená",J314,0)</f>
        <v>0</v>
      </c>
      <c r="BG314" s="246">
        <f>IF(N314="zákl. přenesená",J314,0)</f>
        <v>0</v>
      </c>
      <c r="BH314" s="246">
        <f>IF(N314="sníž. přenesená",J314,0)</f>
        <v>0</v>
      </c>
      <c r="BI314" s="246">
        <f>IF(N314="nulová",J314,0)</f>
        <v>0</v>
      </c>
      <c r="BJ314" s="18" t="s">
        <v>83</v>
      </c>
      <c r="BK314" s="246">
        <f>ROUND(I314*H314,2)</f>
        <v>0</v>
      </c>
      <c r="BL314" s="18" t="s">
        <v>154</v>
      </c>
      <c r="BM314" s="245" t="s">
        <v>1128</v>
      </c>
    </row>
    <row r="315" s="2" customFormat="1" ht="14.4" customHeight="1">
      <c r="A315" s="39"/>
      <c r="B315" s="40"/>
      <c r="C315" s="270" t="s">
        <v>917</v>
      </c>
      <c r="D315" s="270" t="s">
        <v>262</v>
      </c>
      <c r="E315" s="271" t="s">
        <v>1129</v>
      </c>
      <c r="F315" s="272" t="s">
        <v>1130</v>
      </c>
      <c r="G315" s="273" t="s">
        <v>814</v>
      </c>
      <c r="H315" s="274">
        <v>5</v>
      </c>
      <c r="I315" s="275"/>
      <c r="J315" s="276">
        <f>ROUND(I315*H315,2)</f>
        <v>0</v>
      </c>
      <c r="K315" s="272" t="s">
        <v>1</v>
      </c>
      <c r="L315" s="277"/>
      <c r="M315" s="278" t="s">
        <v>1</v>
      </c>
      <c r="N315" s="279" t="s">
        <v>40</v>
      </c>
      <c r="O315" s="92"/>
      <c r="P315" s="243">
        <f>O315*H315</f>
        <v>0</v>
      </c>
      <c r="Q315" s="243">
        <v>0</v>
      </c>
      <c r="R315" s="243">
        <f>Q315*H315</f>
        <v>0</v>
      </c>
      <c r="S315" s="243">
        <v>0</v>
      </c>
      <c r="T315" s="244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45" t="s">
        <v>192</v>
      </c>
      <c r="AT315" s="245" t="s">
        <v>262</v>
      </c>
      <c r="AU315" s="245" t="s">
        <v>85</v>
      </c>
      <c r="AY315" s="18" t="s">
        <v>147</v>
      </c>
      <c r="BE315" s="246">
        <f>IF(N315="základní",J315,0)</f>
        <v>0</v>
      </c>
      <c r="BF315" s="246">
        <f>IF(N315="snížená",J315,0)</f>
        <v>0</v>
      </c>
      <c r="BG315" s="246">
        <f>IF(N315="zákl. přenesená",J315,0)</f>
        <v>0</v>
      </c>
      <c r="BH315" s="246">
        <f>IF(N315="sníž. přenesená",J315,0)</f>
        <v>0</v>
      </c>
      <c r="BI315" s="246">
        <f>IF(N315="nulová",J315,0)</f>
        <v>0</v>
      </c>
      <c r="BJ315" s="18" t="s">
        <v>83</v>
      </c>
      <c r="BK315" s="246">
        <f>ROUND(I315*H315,2)</f>
        <v>0</v>
      </c>
      <c r="BL315" s="18" t="s">
        <v>154</v>
      </c>
      <c r="BM315" s="245" t="s">
        <v>1131</v>
      </c>
    </row>
    <row r="316" s="2" customFormat="1" ht="14.4" customHeight="1">
      <c r="A316" s="39"/>
      <c r="B316" s="40"/>
      <c r="C316" s="270" t="s">
        <v>1132</v>
      </c>
      <c r="D316" s="270" t="s">
        <v>262</v>
      </c>
      <c r="E316" s="271" t="s">
        <v>1133</v>
      </c>
      <c r="F316" s="272" t="s">
        <v>1134</v>
      </c>
      <c r="G316" s="273" t="s">
        <v>814</v>
      </c>
      <c r="H316" s="274">
        <v>2</v>
      </c>
      <c r="I316" s="275"/>
      <c r="J316" s="276">
        <f>ROUND(I316*H316,2)</f>
        <v>0</v>
      </c>
      <c r="K316" s="272" t="s">
        <v>1</v>
      </c>
      <c r="L316" s="277"/>
      <c r="M316" s="278" t="s">
        <v>1</v>
      </c>
      <c r="N316" s="279" t="s">
        <v>40</v>
      </c>
      <c r="O316" s="92"/>
      <c r="P316" s="243">
        <f>O316*H316</f>
        <v>0</v>
      </c>
      <c r="Q316" s="243">
        <v>0</v>
      </c>
      <c r="R316" s="243">
        <f>Q316*H316</f>
        <v>0</v>
      </c>
      <c r="S316" s="243">
        <v>0</v>
      </c>
      <c r="T316" s="244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45" t="s">
        <v>192</v>
      </c>
      <c r="AT316" s="245" t="s">
        <v>262</v>
      </c>
      <c r="AU316" s="245" t="s">
        <v>85</v>
      </c>
      <c r="AY316" s="18" t="s">
        <v>147</v>
      </c>
      <c r="BE316" s="246">
        <f>IF(N316="základní",J316,0)</f>
        <v>0</v>
      </c>
      <c r="BF316" s="246">
        <f>IF(N316="snížená",J316,0)</f>
        <v>0</v>
      </c>
      <c r="BG316" s="246">
        <f>IF(N316="zákl. přenesená",J316,0)</f>
        <v>0</v>
      </c>
      <c r="BH316" s="246">
        <f>IF(N316="sníž. přenesená",J316,0)</f>
        <v>0</v>
      </c>
      <c r="BI316" s="246">
        <f>IF(N316="nulová",J316,0)</f>
        <v>0</v>
      </c>
      <c r="BJ316" s="18" t="s">
        <v>83</v>
      </c>
      <c r="BK316" s="246">
        <f>ROUND(I316*H316,2)</f>
        <v>0</v>
      </c>
      <c r="BL316" s="18" t="s">
        <v>154</v>
      </c>
      <c r="BM316" s="245" t="s">
        <v>1135</v>
      </c>
    </row>
    <row r="317" s="2" customFormat="1" ht="14.4" customHeight="1">
      <c r="A317" s="39"/>
      <c r="B317" s="40"/>
      <c r="C317" s="270" t="s">
        <v>920</v>
      </c>
      <c r="D317" s="270" t="s">
        <v>262</v>
      </c>
      <c r="E317" s="271" t="s">
        <v>1136</v>
      </c>
      <c r="F317" s="272" t="s">
        <v>1137</v>
      </c>
      <c r="G317" s="273" t="s">
        <v>814</v>
      </c>
      <c r="H317" s="274">
        <v>1</v>
      </c>
      <c r="I317" s="275"/>
      <c r="J317" s="276">
        <f>ROUND(I317*H317,2)</f>
        <v>0</v>
      </c>
      <c r="K317" s="272" t="s">
        <v>1</v>
      </c>
      <c r="L317" s="277"/>
      <c r="M317" s="278" t="s">
        <v>1</v>
      </c>
      <c r="N317" s="279" t="s">
        <v>40</v>
      </c>
      <c r="O317" s="92"/>
      <c r="P317" s="243">
        <f>O317*H317</f>
        <v>0</v>
      </c>
      <c r="Q317" s="243">
        <v>0</v>
      </c>
      <c r="R317" s="243">
        <f>Q317*H317</f>
        <v>0</v>
      </c>
      <c r="S317" s="243">
        <v>0</v>
      </c>
      <c r="T317" s="244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45" t="s">
        <v>192</v>
      </c>
      <c r="AT317" s="245" t="s">
        <v>262</v>
      </c>
      <c r="AU317" s="245" t="s">
        <v>85</v>
      </c>
      <c r="AY317" s="18" t="s">
        <v>147</v>
      </c>
      <c r="BE317" s="246">
        <f>IF(N317="základní",J317,0)</f>
        <v>0</v>
      </c>
      <c r="BF317" s="246">
        <f>IF(N317="snížená",J317,0)</f>
        <v>0</v>
      </c>
      <c r="BG317" s="246">
        <f>IF(N317="zákl. přenesená",J317,0)</f>
        <v>0</v>
      </c>
      <c r="BH317" s="246">
        <f>IF(N317="sníž. přenesená",J317,0)</f>
        <v>0</v>
      </c>
      <c r="BI317" s="246">
        <f>IF(N317="nulová",J317,0)</f>
        <v>0</v>
      </c>
      <c r="BJ317" s="18" t="s">
        <v>83</v>
      </c>
      <c r="BK317" s="246">
        <f>ROUND(I317*H317,2)</f>
        <v>0</v>
      </c>
      <c r="BL317" s="18" t="s">
        <v>154</v>
      </c>
      <c r="BM317" s="245" t="s">
        <v>1138</v>
      </c>
    </row>
    <row r="318" s="2" customFormat="1" ht="14.4" customHeight="1">
      <c r="A318" s="39"/>
      <c r="B318" s="40"/>
      <c r="C318" s="270" t="s">
        <v>1139</v>
      </c>
      <c r="D318" s="270" t="s">
        <v>262</v>
      </c>
      <c r="E318" s="271" t="s">
        <v>1140</v>
      </c>
      <c r="F318" s="272" t="s">
        <v>1141</v>
      </c>
      <c r="G318" s="273" t="s">
        <v>814</v>
      </c>
      <c r="H318" s="274">
        <v>1</v>
      </c>
      <c r="I318" s="275"/>
      <c r="J318" s="276">
        <f>ROUND(I318*H318,2)</f>
        <v>0</v>
      </c>
      <c r="K318" s="272" t="s">
        <v>1</v>
      </c>
      <c r="L318" s="277"/>
      <c r="M318" s="278" t="s">
        <v>1</v>
      </c>
      <c r="N318" s="279" t="s">
        <v>40</v>
      </c>
      <c r="O318" s="92"/>
      <c r="P318" s="243">
        <f>O318*H318</f>
        <v>0</v>
      </c>
      <c r="Q318" s="243">
        <v>0</v>
      </c>
      <c r="R318" s="243">
        <f>Q318*H318</f>
        <v>0</v>
      </c>
      <c r="S318" s="243">
        <v>0</v>
      </c>
      <c r="T318" s="244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45" t="s">
        <v>192</v>
      </c>
      <c r="AT318" s="245" t="s">
        <v>262</v>
      </c>
      <c r="AU318" s="245" t="s">
        <v>85</v>
      </c>
      <c r="AY318" s="18" t="s">
        <v>147</v>
      </c>
      <c r="BE318" s="246">
        <f>IF(N318="základní",J318,0)</f>
        <v>0</v>
      </c>
      <c r="BF318" s="246">
        <f>IF(N318="snížená",J318,0)</f>
        <v>0</v>
      </c>
      <c r="BG318" s="246">
        <f>IF(N318="zákl. přenesená",J318,0)</f>
        <v>0</v>
      </c>
      <c r="BH318" s="246">
        <f>IF(N318="sníž. přenesená",J318,0)</f>
        <v>0</v>
      </c>
      <c r="BI318" s="246">
        <f>IF(N318="nulová",J318,0)</f>
        <v>0</v>
      </c>
      <c r="BJ318" s="18" t="s">
        <v>83</v>
      </c>
      <c r="BK318" s="246">
        <f>ROUND(I318*H318,2)</f>
        <v>0</v>
      </c>
      <c r="BL318" s="18" t="s">
        <v>154</v>
      </c>
      <c r="BM318" s="245" t="s">
        <v>1142</v>
      </c>
    </row>
    <row r="319" s="12" customFormat="1" ht="22.8" customHeight="1">
      <c r="A319" s="12"/>
      <c r="B319" s="218"/>
      <c r="C319" s="219"/>
      <c r="D319" s="220" t="s">
        <v>74</v>
      </c>
      <c r="E319" s="232" t="s">
        <v>1143</v>
      </c>
      <c r="F319" s="232" t="s">
        <v>1144</v>
      </c>
      <c r="G319" s="219"/>
      <c r="H319" s="219"/>
      <c r="I319" s="222"/>
      <c r="J319" s="233">
        <f>BK319</f>
        <v>0</v>
      </c>
      <c r="K319" s="219"/>
      <c r="L319" s="224"/>
      <c r="M319" s="225"/>
      <c r="N319" s="226"/>
      <c r="O319" s="226"/>
      <c r="P319" s="227">
        <f>SUM(P320:P327)</f>
        <v>0</v>
      </c>
      <c r="Q319" s="226"/>
      <c r="R319" s="227">
        <f>SUM(R320:R327)</f>
        <v>0</v>
      </c>
      <c r="S319" s="226"/>
      <c r="T319" s="228">
        <f>SUM(T320:T327)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29" t="s">
        <v>83</v>
      </c>
      <c r="AT319" s="230" t="s">
        <v>74</v>
      </c>
      <c r="AU319" s="230" t="s">
        <v>83</v>
      </c>
      <c r="AY319" s="229" t="s">
        <v>147</v>
      </c>
      <c r="BK319" s="231">
        <f>SUM(BK320:BK327)</f>
        <v>0</v>
      </c>
    </row>
    <row r="320" s="2" customFormat="1" ht="14.4" customHeight="1">
      <c r="A320" s="39"/>
      <c r="B320" s="40"/>
      <c r="C320" s="234" t="s">
        <v>923</v>
      </c>
      <c r="D320" s="234" t="s">
        <v>149</v>
      </c>
      <c r="E320" s="235" t="s">
        <v>1143</v>
      </c>
      <c r="F320" s="236" t="s">
        <v>1116</v>
      </c>
      <c r="G320" s="237" t="s">
        <v>189</v>
      </c>
      <c r="H320" s="238">
        <v>1</v>
      </c>
      <c r="I320" s="239"/>
      <c r="J320" s="240">
        <f>ROUND(I320*H320,2)</f>
        <v>0</v>
      </c>
      <c r="K320" s="236" t="s">
        <v>1</v>
      </c>
      <c r="L320" s="45"/>
      <c r="M320" s="241" t="s">
        <v>1</v>
      </c>
      <c r="N320" s="242" t="s">
        <v>40</v>
      </c>
      <c r="O320" s="92"/>
      <c r="P320" s="243">
        <f>O320*H320</f>
        <v>0</v>
      </c>
      <c r="Q320" s="243">
        <v>0</v>
      </c>
      <c r="R320" s="243">
        <f>Q320*H320</f>
        <v>0</v>
      </c>
      <c r="S320" s="243">
        <v>0</v>
      </c>
      <c r="T320" s="244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45" t="s">
        <v>154</v>
      </c>
      <c r="AT320" s="245" t="s">
        <v>149</v>
      </c>
      <c r="AU320" s="245" t="s">
        <v>85</v>
      </c>
      <c r="AY320" s="18" t="s">
        <v>147</v>
      </c>
      <c r="BE320" s="246">
        <f>IF(N320="základní",J320,0)</f>
        <v>0</v>
      </c>
      <c r="BF320" s="246">
        <f>IF(N320="snížená",J320,0)</f>
        <v>0</v>
      </c>
      <c r="BG320" s="246">
        <f>IF(N320="zákl. přenesená",J320,0)</f>
        <v>0</v>
      </c>
      <c r="BH320" s="246">
        <f>IF(N320="sníž. přenesená",J320,0)</f>
        <v>0</v>
      </c>
      <c r="BI320" s="246">
        <f>IF(N320="nulová",J320,0)</f>
        <v>0</v>
      </c>
      <c r="BJ320" s="18" t="s">
        <v>83</v>
      </c>
      <c r="BK320" s="246">
        <f>ROUND(I320*H320,2)</f>
        <v>0</v>
      </c>
      <c r="BL320" s="18" t="s">
        <v>154</v>
      </c>
      <c r="BM320" s="245" t="s">
        <v>1145</v>
      </c>
    </row>
    <row r="321" s="2" customFormat="1" ht="49.05" customHeight="1">
      <c r="A321" s="39"/>
      <c r="B321" s="40"/>
      <c r="C321" s="270" t="s">
        <v>1146</v>
      </c>
      <c r="D321" s="270" t="s">
        <v>262</v>
      </c>
      <c r="E321" s="271" t="s">
        <v>1147</v>
      </c>
      <c r="F321" s="272" t="s">
        <v>1120</v>
      </c>
      <c r="G321" s="273" t="s">
        <v>814</v>
      </c>
      <c r="H321" s="274">
        <v>1</v>
      </c>
      <c r="I321" s="275"/>
      <c r="J321" s="276">
        <f>ROUND(I321*H321,2)</f>
        <v>0</v>
      </c>
      <c r="K321" s="272" t="s">
        <v>1</v>
      </c>
      <c r="L321" s="277"/>
      <c r="M321" s="278" t="s">
        <v>1</v>
      </c>
      <c r="N321" s="279" t="s">
        <v>40</v>
      </c>
      <c r="O321" s="92"/>
      <c r="P321" s="243">
        <f>O321*H321</f>
        <v>0</v>
      </c>
      <c r="Q321" s="243">
        <v>0</v>
      </c>
      <c r="R321" s="243">
        <f>Q321*H321</f>
        <v>0</v>
      </c>
      <c r="S321" s="243">
        <v>0</v>
      </c>
      <c r="T321" s="244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45" t="s">
        <v>192</v>
      </c>
      <c r="AT321" s="245" t="s">
        <v>262</v>
      </c>
      <c r="AU321" s="245" t="s">
        <v>85</v>
      </c>
      <c r="AY321" s="18" t="s">
        <v>147</v>
      </c>
      <c r="BE321" s="246">
        <f>IF(N321="základní",J321,0)</f>
        <v>0</v>
      </c>
      <c r="BF321" s="246">
        <f>IF(N321="snížená",J321,0)</f>
        <v>0</v>
      </c>
      <c r="BG321" s="246">
        <f>IF(N321="zákl. přenesená",J321,0)</f>
        <v>0</v>
      </c>
      <c r="BH321" s="246">
        <f>IF(N321="sníž. přenesená",J321,0)</f>
        <v>0</v>
      </c>
      <c r="BI321" s="246">
        <f>IF(N321="nulová",J321,0)</f>
        <v>0</v>
      </c>
      <c r="BJ321" s="18" t="s">
        <v>83</v>
      </c>
      <c r="BK321" s="246">
        <f>ROUND(I321*H321,2)</f>
        <v>0</v>
      </c>
      <c r="BL321" s="18" t="s">
        <v>154</v>
      </c>
      <c r="BM321" s="245" t="s">
        <v>1148</v>
      </c>
    </row>
    <row r="322" s="2" customFormat="1" ht="14.4" customHeight="1">
      <c r="A322" s="39"/>
      <c r="B322" s="40"/>
      <c r="C322" s="270" t="s">
        <v>926</v>
      </c>
      <c r="D322" s="270" t="s">
        <v>262</v>
      </c>
      <c r="E322" s="271" t="s">
        <v>1149</v>
      </c>
      <c r="F322" s="272" t="s">
        <v>1123</v>
      </c>
      <c r="G322" s="273" t="s">
        <v>814</v>
      </c>
      <c r="H322" s="274">
        <v>1</v>
      </c>
      <c r="I322" s="275"/>
      <c r="J322" s="276">
        <f>ROUND(I322*H322,2)</f>
        <v>0</v>
      </c>
      <c r="K322" s="272" t="s">
        <v>1</v>
      </c>
      <c r="L322" s="277"/>
      <c r="M322" s="278" t="s">
        <v>1</v>
      </c>
      <c r="N322" s="279" t="s">
        <v>40</v>
      </c>
      <c r="O322" s="92"/>
      <c r="P322" s="243">
        <f>O322*H322</f>
        <v>0</v>
      </c>
      <c r="Q322" s="243">
        <v>0</v>
      </c>
      <c r="R322" s="243">
        <f>Q322*H322</f>
        <v>0</v>
      </c>
      <c r="S322" s="243">
        <v>0</v>
      </c>
      <c r="T322" s="244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45" t="s">
        <v>192</v>
      </c>
      <c r="AT322" s="245" t="s">
        <v>262</v>
      </c>
      <c r="AU322" s="245" t="s">
        <v>85</v>
      </c>
      <c r="AY322" s="18" t="s">
        <v>147</v>
      </c>
      <c r="BE322" s="246">
        <f>IF(N322="základní",J322,0)</f>
        <v>0</v>
      </c>
      <c r="BF322" s="246">
        <f>IF(N322="snížená",J322,0)</f>
        <v>0</v>
      </c>
      <c r="BG322" s="246">
        <f>IF(N322="zákl. přenesená",J322,0)</f>
        <v>0</v>
      </c>
      <c r="BH322" s="246">
        <f>IF(N322="sníž. přenesená",J322,0)</f>
        <v>0</v>
      </c>
      <c r="BI322" s="246">
        <f>IF(N322="nulová",J322,0)</f>
        <v>0</v>
      </c>
      <c r="BJ322" s="18" t="s">
        <v>83</v>
      </c>
      <c r="BK322" s="246">
        <f>ROUND(I322*H322,2)</f>
        <v>0</v>
      </c>
      <c r="BL322" s="18" t="s">
        <v>154</v>
      </c>
      <c r="BM322" s="245" t="s">
        <v>1150</v>
      </c>
    </row>
    <row r="323" s="2" customFormat="1" ht="14.4" customHeight="1">
      <c r="A323" s="39"/>
      <c r="B323" s="40"/>
      <c r="C323" s="270" t="s">
        <v>1151</v>
      </c>
      <c r="D323" s="270" t="s">
        <v>262</v>
      </c>
      <c r="E323" s="271" t="s">
        <v>1152</v>
      </c>
      <c r="F323" s="272" t="s">
        <v>1127</v>
      </c>
      <c r="G323" s="273" t="s">
        <v>814</v>
      </c>
      <c r="H323" s="274">
        <v>11</v>
      </c>
      <c r="I323" s="275"/>
      <c r="J323" s="276">
        <f>ROUND(I323*H323,2)</f>
        <v>0</v>
      </c>
      <c r="K323" s="272" t="s">
        <v>1</v>
      </c>
      <c r="L323" s="277"/>
      <c r="M323" s="278" t="s">
        <v>1</v>
      </c>
      <c r="N323" s="279" t="s">
        <v>40</v>
      </c>
      <c r="O323" s="92"/>
      <c r="P323" s="243">
        <f>O323*H323</f>
        <v>0</v>
      </c>
      <c r="Q323" s="243">
        <v>0</v>
      </c>
      <c r="R323" s="243">
        <f>Q323*H323</f>
        <v>0</v>
      </c>
      <c r="S323" s="243">
        <v>0</v>
      </c>
      <c r="T323" s="244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45" t="s">
        <v>192</v>
      </c>
      <c r="AT323" s="245" t="s">
        <v>262</v>
      </c>
      <c r="AU323" s="245" t="s">
        <v>85</v>
      </c>
      <c r="AY323" s="18" t="s">
        <v>147</v>
      </c>
      <c r="BE323" s="246">
        <f>IF(N323="základní",J323,0)</f>
        <v>0</v>
      </c>
      <c r="BF323" s="246">
        <f>IF(N323="snížená",J323,0)</f>
        <v>0</v>
      </c>
      <c r="BG323" s="246">
        <f>IF(N323="zákl. přenesená",J323,0)</f>
        <v>0</v>
      </c>
      <c r="BH323" s="246">
        <f>IF(N323="sníž. přenesená",J323,0)</f>
        <v>0</v>
      </c>
      <c r="BI323" s="246">
        <f>IF(N323="nulová",J323,0)</f>
        <v>0</v>
      </c>
      <c r="BJ323" s="18" t="s">
        <v>83</v>
      </c>
      <c r="BK323" s="246">
        <f>ROUND(I323*H323,2)</f>
        <v>0</v>
      </c>
      <c r="BL323" s="18" t="s">
        <v>154</v>
      </c>
      <c r="BM323" s="245" t="s">
        <v>1153</v>
      </c>
    </row>
    <row r="324" s="2" customFormat="1" ht="14.4" customHeight="1">
      <c r="A324" s="39"/>
      <c r="B324" s="40"/>
      <c r="C324" s="270" t="s">
        <v>927</v>
      </c>
      <c r="D324" s="270" t="s">
        <v>262</v>
      </c>
      <c r="E324" s="271" t="s">
        <v>1154</v>
      </c>
      <c r="F324" s="272" t="s">
        <v>1130</v>
      </c>
      <c r="G324" s="273" t="s">
        <v>814</v>
      </c>
      <c r="H324" s="274">
        <v>4</v>
      </c>
      <c r="I324" s="275"/>
      <c r="J324" s="276">
        <f>ROUND(I324*H324,2)</f>
        <v>0</v>
      </c>
      <c r="K324" s="272" t="s">
        <v>1</v>
      </c>
      <c r="L324" s="277"/>
      <c r="M324" s="278" t="s">
        <v>1</v>
      </c>
      <c r="N324" s="279" t="s">
        <v>40</v>
      </c>
      <c r="O324" s="92"/>
      <c r="P324" s="243">
        <f>O324*H324</f>
        <v>0</v>
      </c>
      <c r="Q324" s="243">
        <v>0</v>
      </c>
      <c r="R324" s="243">
        <f>Q324*H324</f>
        <v>0</v>
      </c>
      <c r="S324" s="243">
        <v>0</v>
      </c>
      <c r="T324" s="244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45" t="s">
        <v>192</v>
      </c>
      <c r="AT324" s="245" t="s">
        <v>262</v>
      </c>
      <c r="AU324" s="245" t="s">
        <v>85</v>
      </c>
      <c r="AY324" s="18" t="s">
        <v>147</v>
      </c>
      <c r="BE324" s="246">
        <f>IF(N324="základní",J324,0)</f>
        <v>0</v>
      </c>
      <c r="BF324" s="246">
        <f>IF(N324="snížená",J324,0)</f>
        <v>0</v>
      </c>
      <c r="BG324" s="246">
        <f>IF(N324="zákl. přenesená",J324,0)</f>
        <v>0</v>
      </c>
      <c r="BH324" s="246">
        <f>IF(N324="sníž. přenesená",J324,0)</f>
        <v>0</v>
      </c>
      <c r="BI324" s="246">
        <f>IF(N324="nulová",J324,0)</f>
        <v>0</v>
      </c>
      <c r="BJ324" s="18" t="s">
        <v>83</v>
      </c>
      <c r="BK324" s="246">
        <f>ROUND(I324*H324,2)</f>
        <v>0</v>
      </c>
      <c r="BL324" s="18" t="s">
        <v>154</v>
      </c>
      <c r="BM324" s="245" t="s">
        <v>1155</v>
      </c>
    </row>
    <row r="325" s="2" customFormat="1" ht="14.4" customHeight="1">
      <c r="A325" s="39"/>
      <c r="B325" s="40"/>
      <c r="C325" s="270" t="s">
        <v>1156</v>
      </c>
      <c r="D325" s="270" t="s">
        <v>262</v>
      </c>
      <c r="E325" s="271" t="s">
        <v>1157</v>
      </c>
      <c r="F325" s="272" t="s">
        <v>1134</v>
      </c>
      <c r="G325" s="273" t="s">
        <v>814</v>
      </c>
      <c r="H325" s="274">
        <v>2</v>
      </c>
      <c r="I325" s="275"/>
      <c r="J325" s="276">
        <f>ROUND(I325*H325,2)</f>
        <v>0</v>
      </c>
      <c r="K325" s="272" t="s">
        <v>1</v>
      </c>
      <c r="L325" s="277"/>
      <c r="M325" s="278" t="s">
        <v>1</v>
      </c>
      <c r="N325" s="279" t="s">
        <v>40</v>
      </c>
      <c r="O325" s="92"/>
      <c r="P325" s="243">
        <f>O325*H325</f>
        <v>0</v>
      </c>
      <c r="Q325" s="243">
        <v>0</v>
      </c>
      <c r="R325" s="243">
        <f>Q325*H325</f>
        <v>0</v>
      </c>
      <c r="S325" s="243">
        <v>0</v>
      </c>
      <c r="T325" s="244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45" t="s">
        <v>192</v>
      </c>
      <c r="AT325" s="245" t="s">
        <v>262</v>
      </c>
      <c r="AU325" s="245" t="s">
        <v>85</v>
      </c>
      <c r="AY325" s="18" t="s">
        <v>147</v>
      </c>
      <c r="BE325" s="246">
        <f>IF(N325="základní",J325,0)</f>
        <v>0</v>
      </c>
      <c r="BF325" s="246">
        <f>IF(N325="snížená",J325,0)</f>
        <v>0</v>
      </c>
      <c r="BG325" s="246">
        <f>IF(N325="zákl. přenesená",J325,0)</f>
        <v>0</v>
      </c>
      <c r="BH325" s="246">
        <f>IF(N325="sníž. přenesená",J325,0)</f>
        <v>0</v>
      </c>
      <c r="BI325" s="246">
        <f>IF(N325="nulová",J325,0)</f>
        <v>0</v>
      </c>
      <c r="BJ325" s="18" t="s">
        <v>83</v>
      </c>
      <c r="BK325" s="246">
        <f>ROUND(I325*H325,2)</f>
        <v>0</v>
      </c>
      <c r="BL325" s="18" t="s">
        <v>154</v>
      </c>
      <c r="BM325" s="245" t="s">
        <v>1158</v>
      </c>
    </row>
    <row r="326" s="2" customFormat="1" ht="14.4" customHeight="1">
      <c r="A326" s="39"/>
      <c r="B326" s="40"/>
      <c r="C326" s="270" t="s">
        <v>930</v>
      </c>
      <c r="D326" s="270" t="s">
        <v>262</v>
      </c>
      <c r="E326" s="271" t="s">
        <v>1159</v>
      </c>
      <c r="F326" s="272" t="s">
        <v>1137</v>
      </c>
      <c r="G326" s="273" t="s">
        <v>814</v>
      </c>
      <c r="H326" s="274">
        <v>1</v>
      </c>
      <c r="I326" s="275"/>
      <c r="J326" s="276">
        <f>ROUND(I326*H326,2)</f>
        <v>0</v>
      </c>
      <c r="K326" s="272" t="s">
        <v>1</v>
      </c>
      <c r="L326" s="277"/>
      <c r="M326" s="278" t="s">
        <v>1</v>
      </c>
      <c r="N326" s="279" t="s">
        <v>40</v>
      </c>
      <c r="O326" s="92"/>
      <c r="P326" s="243">
        <f>O326*H326</f>
        <v>0</v>
      </c>
      <c r="Q326" s="243">
        <v>0</v>
      </c>
      <c r="R326" s="243">
        <f>Q326*H326</f>
        <v>0</v>
      </c>
      <c r="S326" s="243">
        <v>0</v>
      </c>
      <c r="T326" s="244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45" t="s">
        <v>192</v>
      </c>
      <c r="AT326" s="245" t="s">
        <v>262</v>
      </c>
      <c r="AU326" s="245" t="s">
        <v>85</v>
      </c>
      <c r="AY326" s="18" t="s">
        <v>147</v>
      </c>
      <c r="BE326" s="246">
        <f>IF(N326="základní",J326,0)</f>
        <v>0</v>
      </c>
      <c r="BF326" s="246">
        <f>IF(N326="snížená",J326,0)</f>
        <v>0</v>
      </c>
      <c r="BG326" s="246">
        <f>IF(N326="zákl. přenesená",J326,0)</f>
        <v>0</v>
      </c>
      <c r="BH326" s="246">
        <f>IF(N326="sníž. přenesená",J326,0)</f>
        <v>0</v>
      </c>
      <c r="BI326" s="246">
        <f>IF(N326="nulová",J326,0)</f>
        <v>0</v>
      </c>
      <c r="BJ326" s="18" t="s">
        <v>83</v>
      </c>
      <c r="BK326" s="246">
        <f>ROUND(I326*H326,2)</f>
        <v>0</v>
      </c>
      <c r="BL326" s="18" t="s">
        <v>154</v>
      </c>
      <c r="BM326" s="245" t="s">
        <v>1160</v>
      </c>
    </row>
    <row r="327" s="2" customFormat="1" ht="14.4" customHeight="1">
      <c r="A327" s="39"/>
      <c r="B327" s="40"/>
      <c r="C327" s="270" t="s">
        <v>1161</v>
      </c>
      <c r="D327" s="270" t="s">
        <v>262</v>
      </c>
      <c r="E327" s="271" t="s">
        <v>1162</v>
      </c>
      <c r="F327" s="272" t="s">
        <v>1141</v>
      </c>
      <c r="G327" s="273" t="s">
        <v>814</v>
      </c>
      <c r="H327" s="274">
        <v>1</v>
      </c>
      <c r="I327" s="275"/>
      <c r="J327" s="276">
        <f>ROUND(I327*H327,2)</f>
        <v>0</v>
      </c>
      <c r="K327" s="272" t="s">
        <v>1</v>
      </c>
      <c r="L327" s="277"/>
      <c r="M327" s="278" t="s">
        <v>1</v>
      </c>
      <c r="N327" s="279" t="s">
        <v>40</v>
      </c>
      <c r="O327" s="92"/>
      <c r="P327" s="243">
        <f>O327*H327</f>
        <v>0</v>
      </c>
      <c r="Q327" s="243">
        <v>0</v>
      </c>
      <c r="R327" s="243">
        <f>Q327*H327</f>
        <v>0</v>
      </c>
      <c r="S327" s="243">
        <v>0</v>
      </c>
      <c r="T327" s="244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45" t="s">
        <v>192</v>
      </c>
      <c r="AT327" s="245" t="s">
        <v>262</v>
      </c>
      <c r="AU327" s="245" t="s">
        <v>85</v>
      </c>
      <c r="AY327" s="18" t="s">
        <v>147</v>
      </c>
      <c r="BE327" s="246">
        <f>IF(N327="základní",J327,0)</f>
        <v>0</v>
      </c>
      <c r="BF327" s="246">
        <f>IF(N327="snížená",J327,0)</f>
        <v>0</v>
      </c>
      <c r="BG327" s="246">
        <f>IF(N327="zákl. přenesená",J327,0)</f>
        <v>0</v>
      </c>
      <c r="BH327" s="246">
        <f>IF(N327="sníž. přenesená",J327,0)</f>
        <v>0</v>
      </c>
      <c r="BI327" s="246">
        <f>IF(N327="nulová",J327,0)</f>
        <v>0</v>
      </c>
      <c r="BJ327" s="18" t="s">
        <v>83</v>
      </c>
      <c r="BK327" s="246">
        <f>ROUND(I327*H327,2)</f>
        <v>0</v>
      </c>
      <c r="BL327" s="18" t="s">
        <v>154</v>
      </c>
      <c r="BM327" s="245" t="s">
        <v>1163</v>
      </c>
    </row>
    <row r="328" s="12" customFormat="1" ht="22.8" customHeight="1">
      <c r="A328" s="12"/>
      <c r="B328" s="218"/>
      <c r="C328" s="219"/>
      <c r="D328" s="220" t="s">
        <v>74</v>
      </c>
      <c r="E328" s="232" t="s">
        <v>1164</v>
      </c>
      <c r="F328" s="232" t="s">
        <v>1165</v>
      </c>
      <c r="G328" s="219"/>
      <c r="H328" s="219"/>
      <c r="I328" s="222"/>
      <c r="J328" s="233">
        <f>BK328</f>
        <v>0</v>
      </c>
      <c r="K328" s="219"/>
      <c r="L328" s="224"/>
      <c r="M328" s="225"/>
      <c r="N328" s="226"/>
      <c r="O328" s="226"/>
      <c r="P328" s="227">
        <f>SUM(P329:P333)</f>
        <v>0</v>
      </c>
      <c r="Q328" s="226"/>
      <c r="R328" s="227">
        <f>SUM(R329:R333)</f>
        <v>0</v>
      </c>
      <c r="S328" s="226"/>
      <c r="T328" s="228">
        <f>SUM(T329:T333)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29" t="s">
        <v>83</v>
      </c>
      <c r="AT328" s="230" t="s">
        <v>74</v>
      </c>
      <c r="AU328" s="230" t="s">
        <v>83</v>
      </c>
      <c r="AY328" s="229" t="s">
        <v>147</v>
      </c>
      <c r="BK328" s="231">
        <f>SUM(BK329:BK333)</f>
        <v>0</v>
      </c>
    </row>
    <row r="329" s="2" customFormat="1" ht="14.4" customHeight="1">
      <c r="A329" s="39"/>
      <c r="B329" s="40"/>
      <c r="C329" s="234" t="s">
        <v>933</v>
      </c>
      <c r="D329" s="234" t="s">
        <v>149</v>
      </c>
      <c r="E329" s="235" t="s">
        <v>1164</v>
      </c>
      <c r="F329" s="236" t="s">
        <v>1116</v>
      </c>
      <c r="G329" s="237" t="s">
        <v>189</v>
      </c>
      <c r="H329" s="238">
        <v>1</v>
      </c>
      <c r="I329" s="239"/>
      <c r="J329" s="240">
        <f>ROUND(I329*H329,2)</f>
        <v>0</v>
      </c>
      <c r="K329" s="236" t="s">
        <v>1</v>
      </c>
      <c r="L329" s="45"/>
      <c r="M329" s="241" t="s">
        <v>1</v>
      </c>
      <c r="N329" s="242" t="s">
        <v>40</v>
      </c>
      <c r="O329" s="92"/>
      <c r="P329" s="243">
        <f>O329*H329</f>
        <v>0</v>
      </c>
      <c r="Q329" s="243">
        <v>0</v>
      </c>
      <c r="R329" s="243">
        <f>Q329*H329</f>
        <v>0</v>
      </c>
      <c r="S329" s="243">
        <v>0</v>
      </c>
      <c r="T329" s="244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45" t="s">
        <v>154</v>
      </c>
      <c r="AT329" s="245" t="s">
        <v>149</v>
      </c>
      <c r="AU329" s="245" t="s">
        <v>85</v>
      </c>
      <c r="AY329" s="18" t="s">
        <v>147</v>
      </c>
      <c r="BE329" s="246">
        <f>IF(N329="základní",J329,0)</f>
        <v>0</v>
      </c>
      <c r="BF329" s="246">
        <f>IF(N329="snížená",J329,0)</f>
        <v>0</v>
      </c>
      <c r="BG329" s="246">
        <f>IF(N329="zákl. přenesená",J329,0)</f>
        <v>0</v>
      </c>
      <c r="BH329" s="246">
        <f>IF(N329="sníž. přenesená",J329,0)</f>
        <v>0</v>
      </c>
      <c r="BI329" s="246">
        <f>IF(N329="nulová",J329,0)</f>
        <v>0</v>
      </c>
      <c r="BJ329" s="18" t="s">
        <v>83</v>
      </c>
      <c r="BK329" s="246">
        <f>ROUND(I329*H329,2)</f>
        <v>0</v>
      </c>
      <c r="BL329" s="18" t="s">
        <v>154</v>
      </c>
      <c r="BM329" s="245" t="s">
        <v>1166</v>
      </c>
    </row>
    <row r="330" s="2" customFormat="1" ht="37.8" customHeight="1">
      <c r="A330" s="39"/>
      <c r="B330" s="40"/>
      <c r="C330" s="270" t="s">
        <v>1167</v>
      </c>
      <c r="D330" s="270" t="s">
        <v>262</v>
      </c>
      <c r="E330" s="271" t="s">
        <v>1168</v>
      </c>
      <c r="F330" s="272" t="s">
        <v>1169</v>
      </c>
      <c r="G330" s="273" t="s">
        <v>814</v>
      </c>
      <c r="H330" s="274">
        <v>1</v>
      </c>
      <c r="I330" s="275"/>
      <c r="J330" s="276">
        <f>ROUND(I330*H330,2)</f>
        <v>0</v>
      </c>
      <c r="K330" s="272" t="s">
        <v>1</v>
      </c>
      <c r="L330" s="277"/>
      <c r="M330" s="278" t="s">
        <v>1</v>
      </c>
      <c r="N330" s="279" t="s">
        <v>40</v>
      </c>
      <c r="O330" s="92"/>
      <c r="P330" s="243">
        <f>O330*H330</f>
        <v>0</v>
      </c>
      <c r="Q330" s="243">
        <v>0</v>
      </c>
      <c r="R330" s="243">
        <f>Q330*H330</f>
        <v>0</v>
      </c>
      <c r="S330" s="243">
        <v>0</v>
      </c>
      <c r="T330" s="244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45" t="s">
        <v>192</v>
      </c>
      <c r="AT330" s="245" t="s">
        <v>262</v>
      </c>
      <c r="AU330" s="245" t="s">
        <v>85</v>
      </c>
      <c r="AY330" s="18" t="s">
        <v>147</v>
      </c>
      <c r="BE330" s="246">
        <f>IF(N330="základní",J330,0)</f>
        <v>0</v>
      </c>
      <c r="BF330" s="246">
        <f>IF(N330="snížená",J330,0)</f>
        <v>0</v>
      </c>
      <c r="BG330" s="246">
        <f>IF(N330="zákl. přenesená",J330,0)</f>
        <v>0</v>
      </c>
      <c r="BH330" s="246">
        <f>IF(N330="sníž. přenesená",J330,0)</f>
        <v>0</v>
      </c>
      <c r="BI330" s="246">
        <f>IF(N330="nulová",J330,0)</f>
        <v>0</v>
      </c>
      <c r="BJ330" s="18" t="s">
        <v>83</v>
      </c>
      <c r="BK330" s="246">
        <f>ROUND(I330*H330,2)</f>
        <v>0</v>
      </c>
      <c r="BL330" s="18" t="s">
        <v>154</v>
      </c>
      <c r="BM330" s="245" t="s">
        <v>1170</v>
      </c>
    </row>
    <row r="331" s="2" customFormat="1" ht="14.4" customHeight="1">
      <c r="A331" s="39"/>
      <c r="B331" s="40"/>
      <c r="C331" s="270" t="s">
        <v>934</v>
      </c>
      <c r="D331" s="270" t="s">
        <v>262</v>
      </c>
      <c r="E331" s="271" t="s">
        <v>1171</v>
      </c>
      <c r="F331" s="272" t="s">
        <v>1127</v>
      </c>
      <c r="G331" s="273" t="s">
        <v>814</v>
      </c>
      <c r="H331" s="274">
        <v>2</v>
      </c>
      <c r="I331" s="275"/>
      <c r="J331" s="276">
        <f>ROUND(I331*H331,2)</f>
        <v>0</v>
      </c>
      <c r="K331" s="272" t="s">
        <v>1</v>
      </c>
      <c r="L331" s="277"/>
      <c r="M331" s="278" t="s">
        <v>1</v>
      </c>
      <c r="N331" s="279" t="s">
        <v>40</v>
      </c>
      <c r="O331" s="92"/>
      <c r="P331" s="243">
        <f>O331*H331</f>
        <v>0</v>
      </c>
      <c r="Q331" s="243">
        <v>0</v>
      </c>
      <c r="R331" s="243">
        <f>Q331*H331</f>
        <v>0</v>
      </c>
      <c r="S331" s="243">
        <v>0</v>
      </c>
      <c r="T331" s="244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45" t="s">
        <v>192</v>
      </c>
      <c r="AT331" s="245" t="s">
        <v>262</v>
      </c>
      <c r="AU331" s="245" t="s">
        <v>85</v>
      </c>
      <c r="AY331" s="18" t="s">
        <v>147</v>
      </c>
      <c r="BE331" s="246">
        <f>IF(N331="základní",J331,0)</f>
        <v>0</v>
      </c>
      <c r="BF331" s="246">
        <f>IF(N331="snížená",J331,0)</f>
        <v>0</v>
      </c>
      <c r="BG331" s="246">
        <f>IF(N331="zákl. přenesená",J331,0)</f>
        <v>0</v>
      </c>
      <c r="BH331" s="246">
        <f>IF(N331="sníž. přenesená",J331,0)</f>
        <v>0</v>
      </c>
      <c r="BI331" s="246">
        <f>IF(N331="nulová",J331,0)</f>
        <v>0</v>
      </c>
      <c r="BJ331" s="18" t="s">
        <v>83</v>
      </c>
      <c r="BK331" s="246">
        <f>ROUND(I331*H331,2)</f>
        <v>0</v>
      </c>
      <c r="BL331" s="18" t="s">
        <v>154</v>
      </c>
      <c r="BM331" s="245" t="s">
        <v>1172</v>
      </c>
    </row>
    <row r="332" s="2" customFormat="1" ht="14.4" customHeight="1">
      <c r="A332" s="39"/>
      <c r="B332" s="40"/>
      <c r="C332" s="270" t="s">
        <v>1173</v>
      </c>
      <c r="D332" s="270" t="s">
        <v>262</v>
      </c>
      <c r="E332" s="271" t="s">
        <v>1174</v>
      </c>
      <c r="F332" s="272" t="s">
        <v>1130</v>
      </c>
      <c r="G332" s="273" t="s">
        <v>814</v>
      </c>
      <c r="H332" s="274">
        <v>3</v>
      </c>
      <c r="I332" s="275"/>
      <c r="J332" s="276">
        <f>ROUND(I332*H332,2)</f>
        <v>0</v>
      </c>
      <c r="K332" s="272" t="s">
        <v>1</v>
      </c>
      <c r="L332" s="277"/>
      <c r="M332" s="278" t="s">
        <v>1</v>
      </c>
      <c r="N332" s="279" t="s">
        <v>40</v>
      </c>
      <c r="O332" s="92"/>
      <c r="P332" s="243">
        <f>O332*H332</f>
        <v>0</v>
      </c>
      <c r="Q332" s="243">
        <v>0</v>
      </c>
      <c r="R332" s="243">
        <f>Q332*H332</f>
        <v>0</v>
      </c>
      <c r="S332" s="243">
        <v>0</v>
      </c>
      <c r="T332" s="244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45" t="s">
        <v>192</v>
      </c>
      <c r="AT332" s="245" t="s">
        <v>262</v>
      </c>
      <c r="AU332" s="245" t="s">
        <v>85</v>
      </c>
      <c r="AY332" s="18" t="s">
        <v>147</v>
      </c>
      <c r="BE332" s="246">
        <f>IF(N332="základní",J332,0)</f>
        <v>0</v>
      </c>
      <c r="BF332" s="246">
        <f>IF(N332="snížená",J332,0)</f>
        <v>0</v>
      </c>
      <c r="BG332" s="246">
        <f>IF(N332="zákl. přenesená",J332,0)</f>
        <v>0</v>
      </c>
      <c r="BH332" s="246">
        <f>IF(N332="sníž. přenesená",J332,0)</f>
        <v>0</v>
      </c>
      <c r="BI332" s="246">
        <f>IF(N332="nulová",J332,0)</f>
        <v>0</v>
      </c>
      <c r="BJ332" s="18" t="s">
        <v>83</v>
      </c>
      <c r="BK332" s="246">
        <f>ROUND(I332*H332,2)</f>
        <v>0</v>
      </c>
      <c r="BL332" s="18" t="s">
        <v>154</v>
      </c>
      <c r="BM332" s="245" t="s">
        <v>1175</v>
      </c>
    </row>
    <row r="333" s="2" customFormat="1" ht="14.4" customHeight="1">
      <c r="A333" s="39"/>
      <c r="B333" s="40"/>
      <c r="C333" s="270" t="s">
        <v>937</v>
      </c>
      <c r="D333" s="270" t="s">
        <v>262</v>
      </c>
      <c r="E333" s="271" t="s">
        <v>1176</v>
      </c>
      <c r="F333" s="272" t="s">
        <v>1177</v>
      </c>
      <c r="G333" s="273" t="s">
        <v>814</v>
      </c>
      <c r="H333" s="274">
        <v>2</v>
      </c>
      <c r="I333" s="275"/>
      <c r="J333" s="276">
        <f>ROUND(I333*H333,2)</f>
        <v>0</v>
      </c>
      <c r="K333" s="272" t="s">
        <v>1</v>
      </c>
      <c r="L333" s="277"/>
      <c r="M333" s="278" t="s">
        <v>1</v>
      </c>
      <c r="N333" s="279" t="s">
        <v>40</v>
      </c>
      <c r="O333" s="92"/>
      <c r="P333" s="243">
        <f>O333*H333</f>
        <v>0</v>
      </c>
      <c r="Q333" s="243">
        <v>0</v>
      </c>
      <c r="R333" s="243">
        <f>Q333*H333</f>
        <v>0</v>
      </c>
      <c r="S333" s="243">
        <v>0</v>
      </c>
      <c r="T333" s="244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45" t="s">
        <v>192</v>
      </c>
      <c r="AT333" s="245" t="s">
        <v>262</v>
      </c>
      <c r="AU333" s="245" t="s">
        <v>85</v>
      </c>
      <c r="AY333" s="18" t="s">
        <v>147</v>
      </c>
      <c r="BE333" s="246">
        <f>IF(N333="základní",J333,0)</f>
        <v>0</v>
      </c>
      <c r="BF333" s="246">
        <f>IF(N333="snížená",J333,0)</f>
        <v>0</v>
      </c>
      <c r="BG333" s="246">
        <f>IF(N333="zákl. přenesená",J333,0)</f>
        <v>0</v>
      </c>
      <c r="BH333" s="246">
        <f>IF(N333="sníž. přenesená",J333,0)</f>
        <v>0</v>
      </c>
      <c r="BI333" s="246">
        <f>IF(N333="nulová",J333,0)</f>
        <v>0</v>
      </c>
      <c r="BJ333" s="18" t="s">
        <v>83</v>
      </c>
      <c r="BK333" s="246">
        <f>ROUND(I333*H333,2)</f>
        <v>0</v>
      </c>
      <c r="BL333" s="18" t="s">
        <v>154</v>
      </c>
      <c r="BM333" s="245" t="s">
        <v>1178</v>
      </c>
    </row>
    <row r="334" s="12" customFormat="1" ht="22.8" customHeight="1">
      <c r="A334" s="12"/>
      <c r="B334" s="218"/>
      <c r="C334" s="219"/>
      <c r="D334" s="220" t="s">
        <v>74</v>
      </c>
      <c r="E334" s="232" t="s">
        <v>1179</v>
      </c>
      <c r="F334" s="232" t="s">
        <v>1180</v>
      </c>
      <c r="G334" s="219"/>
      <c r="H334" s="219"/>
      <c r="I334" s="222"/>
      <c r="J334" s="233">
        <f>BK334</f>
        <v>0</v>
      </c>
      <c r="K334" s="219"/>
      <c r="L334" s="224"/>
      <c r="M334" s="225"/>
      <c r="N334" s="226"/>
      <c r="O334" s="226"/>
      <c r="P334" s="227">
        <f>SUM(P335:P338)</f>
        <v>0</v>
      </c>
      <c r="Q334" s="226"/>
      <c r="R334" s="227">
        <f>SUM(R335:R338)</f>
        <v>0</v>
      </c>
      <c r="S334" s="226"/>
      <c r="T334" s="228">
        <f>SUM(T335:T338)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29" t="s">
        <v>83</v>
      </c>
      <c r="AT334" s="230" t="s">
        <v>74</v>
      </c>
      <c r="AU334" s="230" t="s">
        <v>83</v>
      </c>
      <c r="AY334" s="229" t="s">
        <v>147</v>
      </c>
      <c r="BK334" s="231">
        <f>SUM(BK335:BK338)</f>
        <v>0</v>
      </c>
    </row>
    <row r="335" s="2" customFormat="1" ht="14.4" customHeight="1">
      <c r="A335" s="39"/>
      <c r="B335" s="40"/>
      <c r="C335" s="234" t="s">
        <v>1181</v>
      </c>
      <c r="D335" s="234" t="s">
        <v>149</v>
      </c>
      <c r="E335" s="235" t="s">
        <v>1179</v>
      </c>
      <c r="F335" s="236" t="s">
        <v>1116</v>
      </c>
      <c r="G335" s="237" t="s">
        <v>814</v>
      </c>
      <c r="H335" s="238">
        <v>1</v>
      </c>
      <c r="I335" s="239"/>
      <c r="J335" s="240">
        <f>ROUND(I335*H335,2)</f>
        <v>0</v>
      </c>
      <c r="K335" s="236" t="s">
        <v>1</v>
      </c>
      <c r="L335" s="45"/>
      <c r="M335" s="241" t="s">
        <v>1</v>
      </c>
      <c r="N335" s="242" t="s">
        <v>40</v>
      </c>
      <c r="O335" s="92"/>
      <c r="P335" s="243">
        <f>O335*H335</f>
        <v>0</v>
      </c>
      <c r="Q335" s="243">
        <v>0</v>
      </c>
      <c r="R335" s="243">
        <f>Q335*H335</f>
        <v>0</v>
      </c>
      <c r="S335" s="243">
        <v>0</v>
      </c>
      <c r="T335" s="244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45" t="s">
        <v>154</v>
      </c>
      <c r="AT335" s="245" t="s">
        <v>149</v>
      </c>
      <c r="AU335" s="245" t="s">
        <v>85</v>
      </c>
      <c r="AY335" s="18" t="s">
        <v>147</v>
      </c>
      <c r="BE335" s="246">
        <f>IF(N335="základní",J335,0)</f>
        <v>0</v>
      </c>
      <c r="BF335" s="246">
        <f>IF(N335="snížená",J335,0)</f>
        <v>0</v>
      </c>
      <c r="BG335" s="246">
        <f>IF(N335="zákl. přenesená",J335,0)</f>
        <v>0</v>
      </c>
      <c r="BH335" s="246">
        <f>IF(N335="sníž. přenesená",J335,0)</f>
        <v>0</v>
      </c>
      <c r="BI335" s="246">
        <f>IF(N335="nulová",J335,0)</f>
        <v>0</v>
      </c>
      <c r="BJ335" s="18" t="s">
        <v>83</v>
      </c>
      <c r="BK335" s="246">
        <f>ROUND(I335*H335,2)</f>
        <v>0</v>
      </c>
      <c r="BL335" s="18" t="s">
        <v>154</v>
      </c>
      <c r="BM335" s="245" t="s">
        <v>1182</v>
      </c>
    </row>
    <row r="336" s="2" customFormat="1" ht="37.8" customHeight="1">
      <c r="A336" s="39"/>
      <c r="B336" s="40"/>
      <c r="C336" s="270" t="s">
        <v>938</v>
      </c>
      <c r="D336" s="270" t="s">
        <v>262</v>
      </c>
      <c r="E336" s="271" t="s">
        <v>1183</v>
      </c>
      <c r="F336" s="272" t="s">
        <v>1184</v>
      </c>
      <c r="G336" s="273" t="s">
        <v>814</v>
      </c>
      <c r="H336" s="274">
        <v>1</v>
      </c>
      <c r="I336" s="275"/>
      <c r="J336" s="276">
        <f>ROUND(I336*H336,2)</f>
        <v>0</v>
      </c>
      <c r="K336" s="272" t="s">
        <v>1</v>
      </c>
      <c r="L336" s="277"/>
      <c r="M336" s="278" t="s">
        <v>1</v>
      </c>
      <c r="N336" s="279" t="s">
        <v>40</v>
      </c>
      <c r="O336" s="92"/>
      <c r="P336" s="243">
        <f>O336*H336</f>
        <v>0</v>
      </c>
      <c r="Q336" s="243">
        <v>0</v>
      </c>
      <c r="R336" s="243">
        <f>Q336*H336</f>
        <v>0</v>
      </c>
      <c r="S336" s="243">
        <v>0</v>
      </c>
      <c r="T336" s="244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45" t="s">
        <v>192</v>
      </c>
      <c r="AT336" s="245" t="s">
        <v>262</v>
      </c>
      <c r="AU336" s="245" t="s">
        <v>85</v>
      </c>
      <c r="AY336" s="18" t="s">
        <v>147</v>
      </c>
      <c r="BE336" s="246">
        <f>IF(N336="základní",J336,0)</f>
        <v>0</v>
      </c>
      <c r="BF336" s="246">
        <f>IF(N336="snížená",J336,0)</f>
        <v>0</v>
      </c>
      <c r="BG336" s="246">
        <f>IF(N336="zákl. přenesená",J336,0)</f>
        <v>0</v>
      </c>
      <c r="BH336" s="246">
        <f>IF(N336="sníž. přenesená",J336,0)</f>
        <v>0</v>
      </c>
      <c r="BI336" s="246">
        <f>IF(N336="nulová",J336,0)</f>
        <v>0</v>
      </c>
      <c r="BJ336" s="18" t="s">
        <v>83</v>
      </c>
      <c r="BK336" s="246">
        <f>ROUND(I336*H336,2)</f>
        <v>0</v>
      </c>
      <c r="BL336" s="18" t="s">
        <v>154</v>
      </c>
      <c r="BM336" s="245" t="s">
        <v>1185</v>
      </c>
    </row>
    <row r="337" s="2" customFormat="1" ht="14.4" customHeight="1">
      <c r="A337" s="39"/>
      <c r="B337" s="40"/>
      <c r="C337" s="270" t="s">
        <v>1186</v>
      </c>
      <c r="D337" s="270" t="s">
        <v>262</v>
      </c>
      <c r="E337" s="271" t="s">
        <v>1187</v>
      </c>
      <c r="F337" s="272" t="s">
        <v>1188</v>
      </c>
      <c r="G337" s="273" t="s">
        <v>814</v>
      </c>
      <c r="H337" s="274">
        <v>1</v>
      </c>
      <c r="I337" s="275"/>
      <c r="J337" s="276">
        <f>ROUND(I337*H337,2)</f>
        <v>0</v>
      </c>
      <c r="K337" s="272" t="s">
        <v>1</v>
      </c>
      <c r="L337" s="277"/>
      <c r="M337" s="278" t="s">
        <v>1</v>
      </c>
      <c r="N337" s="279" t="s">
        <v>40</v>
      </c>
      <c r="O337" s="92"/>
      <c r="P337" s="243">
        <f>O337*H337</f>
        <v>0</v>
      </c>
      <c r="Q337" s="243">
        <v>0</v>
      </c>
      <c r="R337" s="243">
        <f>Q337*H337</f>
        <v>0</v>
      </c>
      <c r="S337" s="243">
        <v>0</v>
      </c>
      <c r="T337" s="244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45" t="s">
        <v>192</v>
      </c>
      <c r="AT337" s="245" t="s">
        <v>262</v>
      </c>
      <c r="AU337" s="245" t="s">
        <v>85</v>
      </c>
      <c r="AY337" s="18" t="s">
        <v>147</v>
      </c>
      <c r="BE337" s="246">
        <f>IF(N337="základní",J337,0)</f>
        <v>0</v>
      </c>
      <c r="BF337" s="246">
        <f>IF(N337="snížená",J337,0)</f>
        <v>0</v>
      </c>
      <c r="BG337" s="246">
        <f>IF(N337="zákl. přenesená",J337,0)</f>
        <v>0</v>
      </c>
      <c r="BH337" s="246">
        <f>IF(N337="sníž. přenesená",J337,0)</f>
        <v>0</v>
      </c>
      <c r="BI337" s="246">
        <f>IF(N337="nulová",J337,0)</f>
        <v>0</v>
      </c>
      <c r="BJ337" s="18" t="s">
        <v>83</v>
      </c>
      <c r="BK337" s="246">
        <f>ROUND(I337*H337,2)</f>
        <v>0</v>
      </c>
      <c r="BL337" s="18" t="s">
        <v>154</v>
      </c>
      <c r="BM337" s="245" t="s">
        <v>1189</v>
      </c>
    </row>
    <row r="338" s="2" customFormat="1" ht="14.4" customHeight="1">
      <c r="A338" s="39"/>
      <c r="B338" s="40"/>
      <c r="C338" s="270" t="s">
        <v>941</v>
      </c>
      <c r="D338" s="270" t="s">
        <v>262</v>
      </c>
      <c r="E338" s="271" t="s">
        <v>1190</v>
      </c>
      <c r="F338" s="272" t="s">
        <v>1191</v>
      </c>
      <c r="G338" s="273" t="s">
        <v>814</v>
      </c>
      <c r="H338" s="274">
        <v>2</v>
      </c>
      <c r="I338" s="275"/>
      <c r="J338" s="276">
        <f>ROUND(I338*H338,2)</f>
        <v>0</v>
      </c>
      <c r="K338" s="272" t="s">
        <v>1</v>
      </c>
      <c r="L338" s="277"/>
      <c r="M338" s="278" t="s">
        <v>1</v>
      </c>
      <c r="N338" s="279" t="s">
        <v>40</v>
      </c>
      <c r="O338" s="92"/>
      <c r="P338" s="243">
        <f>O338*H338</f>
        <v>0</v>
      </c>
      <c r="Q338" s="243">
        <v>0</v>
      </c>
      <c r="R338" s="243">
        <f>Q338*H338</f>
        <v>0</v>
      </c>
      <c r="S338" s="243">
        <v>0</v>
      </c>
      <c r="T338" s="244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45" t="s">
        <v>192</v>
      </c>
      <c r="AT338" s="245" t="s">
        <v>262</v>
      </c>
      <c r="AU338" s="245" t="s">
        <v>85</v>
      </c>
      <c r="AY338" s="18" t="s">
        <v>147</v>
      </c>
      <c r="BE338" s="246">
        <f>IF(N338="základní",J338,0)</f>
        <v>0</v>
      </c>
      <c r="BF338" s="246">
        <f>IF(N338="snížená",J338,0)</f>
        <v>0</v>
      </c>
      <c r="BG338" s="246">
        <f>IF(N338="zákl. přenesená",J338,0)</f>
        <v>0</v>
      </c>
      <c r="BH338" s="246">
        <f>IF(N338="sníž. přenesená",J338,0)</f>
        <v>0</v>
      </c>
      <c r="BI338" s="246">
        <f>IF(N338="nulová",J338,0)</f>
        <v>0</v>
      </c>
      <c r="BJ338" s="18" t="s">
        <v>83</v>
      </c>
      <c r="BK338" s="246">
        <f>ROUND(I338*H338,2)</f>
        <v>0</v>
      </c>
      <c r="BL338" s="18" t="s">
        <v>154</v>
      </c>
      <c r="BM338" s="245" t="s">
        <v>1192</v>
      </c>
    </row>
    <row r="339" s="12" customFormat="1" ht="25.92" customHeight="1">
      <c r="A339" s="12"/>
      <c r="B339" s="218"/>
      <c r="C339" s="219"/>
      <c r="D339" s="220" t="s">
        <v>74</v>
      </c>
      <c r="E339" s="221" t="s">
        <v>1193</v>
      </c>
      <c r="F339" s="221" t="s">
        <v>1194</v>
      </c>
      <c r="G339" s="219"/>
      <c r="H339" s="219"/>
      <c r="I339" s="222"/>
      <c r="J339" s="223">
        <f>BK339</f>
        <v>0</v>
      </c>
      <c r="K339" s="219"/>
      <c r="L339" s="224"/>
      <c r="M339" s="225"/>
      <c r="N339" s="226"/>
      <c r="O339" s="226"/>
      <c r="P339" s="227">
        <f>P340+P341+P342</f>
        <v>0</v>
      </c>
      <c r="Q339" s="226"/>
      <c r="R339" s="227">
        <f>R340+R341+R342</f>
        <v>0</v>
      </c>
      <c r="S339" s="226"/>
      <c r="T339" s="228">
        <f>T340+T341+T342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29" t="s">
        <v>154</v>
      </c>
      <c r="AT339" s="230" t="s">
        <v>74</v>
      </c>
      <c r="AU339" s="230" t="s">
        <v>75</v>
      </c>
      <c r="AY339" s="229" t="s">
        <v>147</v>
      </c>
      <c r="BK339" s="231">
        <f>BK340+BK341+BK342</f>
        <v>0</v>
      </c>
    </row>
    <row r="340" s="2" customFormat="1" ht="14.4" customHeight="1">
      <c r="A340" s="39"/>
      <c r="B340" s="40"/>
      <c r="C340" s="234" t="s">
        <v>1195</v>
      </c>
      <c r="D340" s="234" t="s">
        <v>149</v>
      </c>
      <c r="E340" s="235" t="s">
        <v>1196</v>
      </c>
      <c r="F340" s="236" t="s">
        <v>1197</v>
      </c>
      <c r="G340" s="237" t="s">
        <v>343</v>
      </c>
      <c r="H340" s="238">
        <v>1</v>
      </c>
      <c r="I340" s="239"/>
      <c r="J340" s="240">
        <f>ROUND(I340*H340,2)</f>
        <v>0</v>
      </c>
      <c r="K340" s="236" t="s">
        <v>1</v>
      </c>
      <c r="L340" s="45"/>
      <c r="M340" s="241" t="s">
        <v>1</v>
      </c>
      <c r="N340" s="242" t="s">
        <v>40</v>
      </c>
      <c r="O340" s="92"/>
      <c r="P340" s="243">
        <f>O340*H340</f>
        <v>0</v>
      </c>
      <c r="Q340" s="243">
        <v>0</v>
      </c>
      <c r="R340" s="243">
        <f>Q340*H340</f>
        <v>0</v>
      </c>
      <c r="S340" s="243">
        <v>0</v>
      </c>
      <c r="T340" s="244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45" t="s">
        <v>1198</v>
      </c>
      <c r="AT340" s="245" t="s">
        <v>149</v>
      </c>
      <c r="AU340" s="245" t="s">
        <v>83</v>
      </c>
      <c r="AY340" s="18" t="s">
        <v>147</v>
      </c>
      <c r="BE340" s="246">
        <f>IF(N340="základní",J340,0)</f>
        <v>0</v>
      </c>
      <c r="BF340" s="246">
        <f>IF(N340="snížená",J340,0)</f>
        <v>0</v>
      </c>
      <c r="BG340" s="246">
        <f>IF(N340="zákl. přenesená",J340,0)</f>
        <v>0</v>
      </c>
      <c r="BH340" s="246">
        <f>IF(N340="sníž. přenesená",J340,0)</f>
        <v>0</v>
      </c>
      <c r="BI340" s="246">
        <f>IF(N340="nulová",J340,0)</f>
        <v>0</v>
      </c>
      <c r="BJ340" s="18" t="s">
        <v>83</v>
      </c>
      <c r="BK340" s="246">
        <f>ROUND(I340*H340,2)</f>
        <v>0</v>
      </c>
      <c r="BL340" s="18" t="s">
        <v>1198</v>
      </c>
      <c r="BM340" s="245" t="s">
        <v>1199</v>
      </c>
    </row>
    <row r="341" s="2" customFormat="1" ht="14.4" customHeight="1">
      <c r="A341" s="39"/>
      <c r="B341" s="40"/>
      <c r="C341" s="234" t="s">
        <v>942</v>
      </c>
      <c r="D341" s="234" t="s">
        <v>149</v>
      </c>
      <c r="E341" s="235" t="s">
        <v>1200</v>
      </c>
      <c r="F341" s="236" t="s">
        <v>1201</v>
      </c>
      <c r="G341" s="237" t="s">
        <v>189</v>
      </c>
      <c r="H341" s="238">
        <v>10</v>
      </c>
      <c r="I341" s="239"/>
      <c r="J341" s="240">
        <f>ROUND(I341*H341,2)</f>
        <v>0</v>
      </c>
      <c r="K341" s="236" t="s">
        <v>1</v>
      </c>
      <c r="L341" s="45"/>
      <c r="M341" s="241" t="s">
        <v>1</v>
      </c>
      <c r="N341" s="242" t="s">
        <v>40</v>
      </c>
      <c r="O341" s="92"/>
      <c r="P341" s="243">
        <f>O341*H341</f>
        <v>0</v>
      </c>
      <c r="Q341" s="243">
        <v>0</v>
      </c>
      <c r="R341" s="243">
        <f>Q341*H341</f>
        <v>0</v>
      </c>
      <c r="S341" s="243">
        <v>0</v>
      </c>
      <c r="T341" s="244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45" t="s">
        <v>1198</v>
      </c>
      <c r="AT341" s="245" t="s">
        <v>149</v>
      </c>
      <c r="AU341" s="245" t="s">
        <v>83</v>
      </c>
      <c r="AY341" s="18" t="s">
        <v>147</v>
      </c>
      <c r="BE341" s="246">
        <f>IF(N341="základní",J341,0)</f>
        <v>0</v>
      </c>
      <c r="BF341" s="246">
        <f>IF(N341="snížená",J341,0)</f>
        <v>0</v>
      </c>
      <c r="BG341" s="246">
        <f>IF(N341="zákl. přenesená",J341,0)</f>
        <v>0</v>
      </c>
      <c r="BH341" s="246">
        <f>IF(N341="sníž. přenesená",J341,0)</f>
        <v>0</v>
      </c>
      <c r="BI341" s="246">
        <f>IF(N341="nulová",J341,0)</f>
        <v>0</v>
      </c>
      <c r="BJ341" s="18" t="s">
        <v>83</v>
      </c>
      <c r="BK341" s="246">
        <f>ROUND(I341*H341,2)</f>
        <v>0</v>
      </c>
      <c r="BL341" s="18" t="s">
        <v>1198</v>
      </c>
      <c r="BM341" s="245" t="s">
        <v>1202</v>
      </c>
    </row>
    <row r="342" s="12" customFormat="1" ht="22.8" customHeight="1">
      <c r="A342" s="12"/>
      <c r="B342" s="218"/>
      <c r="C342" s="219"/>
      <c r="D342" s="220" t="s">
        <v>74</v>
      </c>
      <c r="E342" s="232" t="s">
        <v>124</v>
      </c>
      <c r="F342" s="232" t="s">
        <v>1203</v>
      </c>
      <c r="G342" s="219"/>
      <c r="H342" s="219"/>
      <c r="I342" s="222"/>
      <c r="J342" s="233">
        <f>BK342</f>
        <v>0</v>
      </c>
      <c r="K342" s="219"/>
      <c r="L342" s="224"/>
      <c r="M342" s="225"/>
      <c r="N342" s="226"/>
      <c r="O342" s="226"/>
      <c r="P342" s="227">
        <f>SUM(P343:P348)</f>
        <v>0</v>
      </c>
      <c r="Q342" s="226"/>
      <c r="R342" s="227">
        <f>SUM(R343:R348)</f>
        <v>0</v>
      </c>
      <c r="S342" s="226"/>
      <c r="T342" s="228">
        <f>SUM(T343:T348)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29" t="s">
        <v>175</v>
      </c>
      <c r="AT342" s="230" t="s">
        <v>74</v>
      </c>
      <c r="AU342" s="230" t="s">
        <v>83</v>
      </c>
      <c r="AY342" s="229" t="s">
        <v>147</v>
      </c>
      <c r="BK342" s="231">
        <f>SUM(BK343:BK348)</f>
        <v>0</v>
      </c>
    </row>
    <row r="343" s="2" customFormat="1" ht="14.4" customHeight="1">
      <c r="A343" s="39"/>
      <c r="B343" s="40"/>
      <c r="C343" s="234" t="s">
        <v>1204</v>
      </c>
      <c r="D343" s="234" t="s">
        <v>149</v>
      </c>
      <c r="E343" s="235" t="s">
        <v>1205</v>
      </c>
      <c r="F343" s="236" t="s">
        <v>1206</v>
      </c>
      <c r="G343" s="237" t="s">
        <v>343</v>
      </c>
      <c r="H343" s="238">
        <v>1</v>
      </c>
      <c r="I343" s="239"/>
      <c r="J343" s="240">
        <f>ROUND(I343*H343,2)</f>
        <v>0</v>
      </c>
      <c r="K343" s="236" t="s">
        <v>153</v>
      </c>
      <c r="L343" s="45"/>
      <c r="M343" s="241" t="s">
        <v>1</v>
      </c>
      <c r="N343" s="242" t="s">
        <v>40</v>
      </c>
      <c r="O343" s="92"/>
      <c r="P343" s="243">
        <f>O343*H343</f>
        <v>0</v>
      </c>
      <c r="Q343" s="243">
        <v>0</v>
      </c>
      <c r="R343" s="243">
        <f>Q343*H343</f>
        <v>0</v>
      </c>
      <c r="S343" s="243">
        <v>0</v>
      </c>
      <c r="T343" s="244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45" t="s">
        <v>154</v>
      </c>
      <c r="AT343" s="245" t="s">
        <v>149</v>
      </c>
      <c r="AU343" s="245" t="s">
        <v>85</v>
      </c>
      <c r="AY343" s="18" t="s">
        <v>147</v>
      </c>
      <c r="BE343" s="246">
        <f>IF(N343="základní",J343,0)</f>
        <v>0</v>
      </c>
      <c r="BF343" s="246">
        <f>IF(N343="snížená",J343,0)</f>
        <v>0</v>
      </c>
      <c r="BG343" s="246">
        <f>IF(N343="zákl. přenesená",J343,0)</f>
        <v>0</v>
      </c>
      <c r="BH343" s="246">
        <f>IF(N343="sníž. přenesená",J343,0)</f>
        <v>0</v>
      </c>
      <c r="BI343" s="246">
        <f>IF(N343="nulová",J343,0)</f>
        <v>0</v>
      </c>
      <c r="BJ343" s="18" t="s">
        <v>83</v>
      </c>
      <c r="BK343" s="246">
        <f>ROUND(I343*H343,2)</f>
        <v>0</v>
      </c>
      <c r="BL343" s="18" t="s">
        <v>154</v>
      </c>
      <c r="BM343" s="245" t="s">
        <v>1207</v>
      </c>
    </row>
    <row r="344" s="2" customFormat="1" ht="24.15" customHeight="1">
      <c r="A344" s="39"/>
      <c r="B344" s="40"/>
      <c r="C344" s="234" t="s">
        <v>945</v>
      </c>
      <c r="D344" s="234" t="s">
        <v>149</v>
      </c>
      <c r="E344" s="235" t="s">
        <v>1208</v>
      </c>
      <c r="F344" s="236" t="s">
        <v>1209</v>
      </c>
      <c r="G344" s="237" t="s">
        <v>189</v>
      </c>
      <c r="H344" s="238">
        <v>1</v>
      </c>
      <c r="I344" s="239"/>
      <c r="J344" s="240">
        <f>ROUND(I344*H344,2)</f>
        <v>0</v>
      </c>
      <c r="K344" s="236" t="s">
        <v>153</v>
      </c>
      <c r="L344" s="45"/>
      <c r="M344" s="241" t="s">
        <v>1</v>
      </c>
      <c r="N344" s="242" t="s">
        <v>40</v>
      </c>
      <c r="O344" s="92"/>
      <c r="P344" s="243">
        <f>O344*H344</f>
        <v>0</v>
      </c>
      <c r="Q344" s="243">
        <v>0</v>
      </c>
      <c r="R344" s="243">
        <f>Q344*H344</f>
        <v>0</v>
      </c>
      <c r="S344" s="243">
        <v>0</v>
      </c>
      <c r="T344" s="244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45" t="s">
        <v>154</v>
      </c>
      <c r="AT344" s="245" t="s">
        <v>149</v>
      </c>
      <c r="AU344" s="245" t="s">
        <v>85</v>
      </c>
      <c r="AY344" s="18" t="s">
        <v>147</v>
      </c>
      <c r="BE344" s="246">
        <f>IF(N344="základní",J344,0)</f>
        <v>0</v>
      </c>
      <c r="BF344" s="246">
        <f>IF(N344="snížená",J344,0)</f>
        <v>0</v>
      </c>
      <c r="BG344" s="246">
        <f>IF(N344="zákl. přenesená",J344,0)</f>
        <v>0</v>
      </c>
      <c r="BH344" s="246">
        <f>IF(N344="sníž. přenesená",J344,0)</f>
        <v>0</v>
      </c>
      <c r="BI344" s="246">
        <f>IF(N344="nulová",J344,0)</f>
        <v>0</v>
      </c>
      <c r="BJ344" s="18" t="s">
        <v>83</v>
      </c>
      <c r="BK344" s="246">
        <f>ROUND(I344*H344,2)</f>
        <v>0</v>
      </c>
      <c r="BL344" s="18" t="s">
        <v>154</v>
      </c>
      <c r="BM344" s="245" t="s">
        <v>1210</v>
      </c>
    </row>
    <row r="345" s="2" customFormat="1" ht="14.4" customHeight="1">
      <c r="A345" s="39"/>
      <c r="B345" s="40"/>
      <c r="C345" s="234" t="s">
        <v>1211</v>
      </c>
      <c r="D345" s="234" t="s">
        <v>149</v>
      </c>
      <c r="E345" s="235" t="s">
        <v>1212</v>
      </c>
      <c r="F345" s="236" t="s">
        <v>1213</v>
      </c>
      <c r="G345" s="237" t="s">
        <v>189</v>
      </c>
      <c r="H345" s="238">
        <v>1</v>
      </c>
      <c r="I345" s="239"/>
      <c r="J345" s="240">
        <f>ROUND(I345*H345,2)</f>
        <v>0</v>
      </c>
      <c r="K345" s="236" t="s">
        <v>1</v>
      </c>
      <c r="L345" s="45"/>
      <c r="M345" s="241" t="s">
        <v>1</v>
      </c>
      <c r="N345" s="242" t="s">
        <v>40</v>
      </c>
      <c r="O345" s="92"/>
      <c r="P345" s="243">
        <f>O345*H345</f>
        <v>0</v>
      </c>
      <c r="Q345" s="243">
        <v>0</v>
      </c>
      <c r="R345" s="243">
        <f>Q345*H345</f>
        <v>0</v>
      </c>
      <c r="S345" s="243">
        <v>0</v>
      </c>
      <c r="T345" s="244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45" t="s">
        <v>154</v>
      </c>
      <c r="AT345" s="245" t="s">
        <v>149</v>
      </c>
      <c r="AU345" s="245" t="s">
        <v>85</v>
      </c>
      <c r="AY345" s="18" t="s">
        <v>147</v>
      </c>
      <c r="BE345" s="246">
        <f>IF(N345="základní",J345,0)</f>
        <v>0</v>
      </c>
      <c r="BF345" s="246">
        <f>IF(N345="snížená",J345,0)</f>
        <v>0</v>
      </c>
      <c r="BG345" s="246">
        <f>IF(N345="zákl. přenesená",J345,0)</f>
        <v>0</v>
      </c>
      <c r="BH345" s="246">
        <f>IF(N345="sníž. přenesená",J345,0)</f>
        <v>0</v>
      </c>
      <c r="BI345" s="246">
        <f>IF(N345="nulová",J345,0)</f>
        <v>0</v>
      </c>
      <c r="BJ345" s="18" t="s">
        <v>83</v>
      </c>
      <c r="BK345" s="246">
        <f>ROUND(I345*H345,2)</f>
        <v>0</v>
      </c>
      <c r="BL345" s="18" t="s">
        <v>154</v>
      </c>
      <c r="BM345" s="245" t="s">
        <v>1214</v>
      </c>
    </row>
    <row r="346" s="2" customFormat="1" ht="14.4" customHeight="1">
      <c r="A346" s="39"/>
      <c r="B346" s="40"/>
      <c r="C346" s="234" t="s">
        <v>946</v>
      </c>
      <c r="D346" s="234" t="s">
        <v>149</v>
      </c>
      <c r="E346" s="235" t="s">
        <v>1215</v>
      </c>
      <c r="F346" s="236" t="s">
        <v>1216</v>
      </c>
      <c r="G346" s="237" t="s">
        <v>189</v>
      </c>
      <c r="H346" s="238">
        <v>1</v>
      </c>
      <c r="I346" s="239"/>
      <c r="J346" s="240">
        <f>ROUND(I346*H346,2)</f>
        <v>0</v>
      </c>
      <c r="K346" s="236" t="s">
        <v>1</v>
      </c>
      <c r="L346" s="45"/>
      <c r="M346" s="241" t="s">
        <v>1</v>
      </c>
      <c r="N346" s="242" t="s">
        <v>40</v>
      </c>
      <c r="O346" s="92"/>
      <c r="P346" s="243">
        <f>O346*H346</f>
        <v>0</v>
      </c>
      <c r="Q346" s="243">
        <v>0</v>
      </c>
      <c r="R346" s="243">
        <f>Q346*H346</f>
        <v>0</v>
      </c>
      <c r="S346" s="243">
        <v>0</v>
      </c>
      <c r="T346" s="244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45" t="s">
        <v>154</v>
      </c>
      <c r="AT346" s="245" t="s">
        <v>149</v>
      </c>
      <c r="AU346" s="245" t="s">
        <v>85</v>
      </c>
      <c r="AY346" s="18" t="s">
        <v>147</v>
      </c>
      <c r="BE346" s="246">
        <f>IF(N346="základní",J346,0)</f>
        <v>0</v>
      </c>
      <c r="BF346" s="246">
        <f>IF(N346="snížená",J346,0)</f>
        <v>0</v>
      </c>
      <c r="BG346" s="246">
        <f>IF(N346="zákl. přenesená",J346,0)</f>
        <v>0</v>
      </c>
      <c r="BH346" s="246">
        <f>IF(N346="sníž. přenesená",J346,0)</f>
        <v>0</v>
      </c>
      <c r="BI346" s="246">
        <f>IF(N346="nulová",J346,0)</f>
        <v>0</v>
      </c>
      <c r="BJ346" s="18" t="s">
        <v>83</v>
      </c>
      <c r="BK346" s="246">
        <f>ROUND(I346*H346,2)</f>
        <v>0</v>
      </c>
      <c r="BL346" s="18" t="s">
        <v>154</v>
      </c>
      <c r="BM346" s="245" t="s">
        <v>1217</v>
      </c>
    </row>
    <row r="347" s="2" customFormat="1" ht="14.4" customHeight="1">
      <c r="A347" s="39"/>
      <c r="B347" s="40"/>
      <c r="C347" s="234" t="s">
        <v>1218</v>
      </c>
      <c r="D347" s="234" t="s">
        <v>149</v>
      </c>
      <c r="E347" s="235" t="s">
        <v>1219</v>
      </c>
      <c r="F347" s="236" t="s">
        <v>1220</v>
      </c>
      <c r="G347" s="237" t="s">
        <v>189</v>
      </c>
      <c r="H347" s="238">
        <v>1</v>
      </c>
      <c r="I347" s="239"/>
      <c r="J347" s="240">
        <f>ROUND(I347*H347,2)</f>
        <v>0</v>
      </c>
      <c r="K347" s="236" t="s">
        <v>1</v>
      </c>
      <c r="L347" s="45"/>
      <c r="M347" s="241" t="s">
        <v>1</v>
      </c>
      <c r="N347" s="242" t="s">
        <v>40</v>
      </c>
      <c r="O347" s="92"/>
      <c r="P347" s="243">
        <f>O347*H347</f>
        <v>0</v>
      </c>
      <c r="Q347" s="243">
        <v>0</v>
      </c>
      <c r="R347" s="243">
        <f>Q347*H347</f>
        <v>0</v>
      </c>
      <c r="S347" s="243">
        <v>0</v>
      </c>
      <c r="T347" s="244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45" t="s">
        <v>154</v>
      </c>
      <c r="AT347" s="245" t="s">
        <v>149</v>
      </c>
      <c r="AU347" s="245" t="s">
        <v>85</v>
      </c>
      <c r="AY347" s="18" t="s">
        <v>147</v>
      </c>
      <c r="BE347" s="246">
        <f>IF(N347="základní",J347,0)</f>
        <v>0</v>
      </c>
      <c r="BF347" s="246">
        <f>IF(N347="snížená",J347,0)</f>
        <v>0</v>
      </c>
      <c r="BG347" s="246">
        <f>IF(N347="zákl. přenesená",J347,0)</f>
        <v>0</v>
      </c>
      <c r="BH347" s="246">
        <f>IF(N347="sníž. přenesená",J347,0)</f>
        <v>0</v>
      </c>
      <c r="BI347" s="246">
        <f>IF(N347="nulová",J347,0)</f>
        <v>0</v>
      </c>
      <c r="BJ347" s="18" t="s">
        <v>83</v>
      </c>
      <c r="BK347" s="246">
        <f>ROUND(I347*H347,2)</f>
        <v>0</v>
      </c>
      <c r="BL347" s="18" t="s">
        <v>154</v>
      </c>
      <c r="BM347" s="245" t="s">
        <v>1221</v>
      </c>
    </row>
    <row r="348" s="2" customFormat="1" ht="14.4" customHeight="1">
      <c r="A348" s="39"/>
      <c r="B348" s="40"/>
      <c r="C348" s="234" t="s">
        <v>949</v>
      </c>
      <c r="D348" s="234" t="s">
        <v>149</v>
      </c>
      <c r="E348" s="235" t="s">
        <v>1222</v>
      </c>
      <c r="F348" s="236" t="s">
        <v>1223</v>
      </c>
      <c r="G348" s="237" t="s">
        <v>189</v>
      </c>
      <c r="H348" s="238">
        <v>1</v>
      </c>
      <c r="I348" s="239"/>
      <c r="J348" s="240">
        <f>ROUND(I348*H348,2)</f>
        <v>0</v>
      </c>
      <c r="K348" s="236" t="s">
        <v>1</v>
      </c>
      <c r="L348" s="45"/>
      <c r="M348" s="301" t="s">
        <v>1</v>
      </c>
      <c r="N348" s="302" t="s">
        <v>40</v>
      </c>
      <c r="O348" s="303"/>
      <c r="P348" s="304">
        <f>O348*H348</f>
        <v>0</v>
      </c>
      <c r="Q348" s="304">
        <v>0</v>
      </c>
      <c r="R348" s="304">
        <f>Q348*H348</f>
        <v>0</v>
      </c>
      <c r="S348" s="304">
        <v>0</v>
      </c>
      <c r="T348" s="305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45" t="s">
        <v>154</v>
      </c>
      <c r="AT348" s="245" t="s">
        <v>149</v>
      </c>
      <c r="AU348" s="245" t="s">
        <v>85</v>
      </c>
      <c r="AY348" s="18" t="s">
        <v>147</v>
      </c>
      <c r="BE348" s="246">
        <f>IF(N348="základní",J348,0)</f>
        <v>0</v>
      </c>
      <c r="BF348" s="246">
        <f>IF(N348="snížená",J348,0)</f>
        <v>0</v>
      </c>
      <c r="BG348" s="246">
        <f>IF(N348="zákl. přenesená",J348,0)</f>
        <v>0</v>
      </c>
      <c r="BH348" s="246">
        <f>IF(N348="sníž. přenesená",J348,0)</f>
        <v>0</v>
      </c>
      <c r="BI348" s="246">
        <f>IF(N348="nulová",J348,0)</f>
        <v>0</v>
      </c>
      <c r="BJ348" s="18" t="s">
        <v>83</v>
      </c>
      <c r="BK348" s="246">
        <f>ROUND(I348*H348,2)</f>
        <v>0</v>
      </c>
      <c r="BL348" s="18" t="s">
        <v>154</v>
      </c>
      <c r="BM348" s="245" t="s">
        <v>1224</v>
      </c>
    </row>
    <row r="349" s="2" customFormat="1" ht="6.96" customHeight="1">
      <c r="A349" s="39"/>
      <c r="B349" s="67"/>
      <c r="C349" s="68"/>
      <c r="D349" s="68"/>
      <c r="E349" s="68"/>
      <c r="F349" s="68"/>
      <c r="G349" s="68"/>
      <c r="H349" s="68"/>
      <c r="I349" s="68"/>
      <c r="J349" s="68"/>
      <c r="K349" s="68"/>
      <c r="L349" s="45"/>
      <c r="M349" s="39"/>
      <c r="O349" s="39"/>
      <c r="P349" s="39"/>
      <c r="Q349" s="39"/>
      <c r="R349" s="39"/>
      <c r="S349" s="39"/>
      <c r="T349" s="39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</row>
  </sheetData>
  <sheetProtection sheet="1" autoFilter="0" formatColumns="0" formatRows="0" objects="1" scenarios="1" spinCount="100000" saltValue="TJyPcPGSlvbiQjP8l0EjTZGFXTVW0DD8aDRiP+3c2L6Cj6FU3E5PnAxjFmA+IJe21L63g2wNSf8xujjxMqVtMA==" hashValue="EXv4u7YsbHzUBe9Qqpy8X3ifaZabUagMs+zkDeCxWSdaU12sYdndRWtwxiBfeMpBYDn+Ko858nm/uvmyrLzsOg==" algorithmName="SHA-512" password="CC35"/>
  <autoFilter ref="C139:K348"/>
  <mergeCells count="14">
    <mergeCell ref="E7:H7"/>
    <mergeCell ref="E9:H9"/>
    <mergeCell ref="E18:H18"/>
    <mergeCell ref="E27:H27"/>
    <mergeCell ref="E85:H85"/>
    <mergeCell ref="E87:H87"/>
    <mergeCell ref="D114:F114"/>
    <mergeCell ref="D115:F115"/>
    <mergeCell ref="D116:F116"/>
    <mergeCell ref="D117:F117"/>
    <mergeCell ref="D118:F118"/>
    <mergeCell ref="E130:H130"/>
    <mergeCell ref="E132:H13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85</v>
      </c>
    </row>
    <row r="4" s="1" customFormat="1" ht="24.96" customHeight="1">
      <c r="B4" s="21"/>
      <c r="D4" s="139" t="s">
        <v>92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Snížení energetické náročnosti zimního stadionu Velké Popovice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1225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26</v>
      </c>
      <c r="G12" s="39"/>
      <c r="H12" s="39"/>
      <c r="I12" s="141" t="s">
        <v>22</v>
      </c>
      <c r="J12" s="145" t="str">
        <f>'Rekapitulace stavby'!AN8</f>
        <v>12. 4. 2021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27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>studio mija - Ing. Miroslav Jakoubek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4" t="s">
        <v>95</v>
      </c>
      <c r="E30" s="39"/>
      <c r="F30" s="39"/>
      <c r="G30" s="39"/>
      <c r="H30" s="39"/>
      <c r="I30" s="39"/>
      <c r="J30" s="151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2" t="s">
        <v>96</v>
      </c>
      <c r="E31" s="39"/>
      <c r="F31" s="39"/>
      <c r="G31" s="39"/>
      <c r="H31" s="39"/>
      <c r="I31" s="39"/>
      <c r="J31" s="151">
        <f>J106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35</v>
      </c>
      <c r="E32" s="39"/>
      <c r="F32" s="39"/>
      <c r="G32" s="39"/>
      <c r="H32" s="39"/>
      <c r="I32" s="39"/>
      <c r="J32" s="154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0"/>
      <c r="E33" s="150"/>
      <c r="F33" s="150"/>
      <c r="G33" s="150"/>
      <c r="H33" s="150"/>
      <c r="I33" s="150"/>
      <c r="J33" s="150"/>
      <c r="K33" s="15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37</v>
      </c>
      <c r="G34" s="39"/>
      <c r="H34" s="39"/>
      <c r="I34" s="155" t="s">
        <v>36</v>
      </c>
      <c r="J34" s="155" t="s">
        <v>38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39</v>
      </c>
      <c r="E35" s="141" t="s">
        <v>40</v>
      </c>
      <c r="F35" s="157">
        <f>ROUND((SUM(BE106:BE113) + SUM(BE133:BE198)),  2)</f>
        <v>0</v>
      </c>
      <c r="G35" s="39"/>
      <c r="H35" s="39"/>
      <c r="I35" s="158">
        <v>0.20999999999999999</v>
      </c>
      <c r="J35" s="157">
        <f>ROUND(((SUM(BE106:BE113) + SUM(BE133:BE198))*I35),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1" t="s">
        <v>41</v>
      </c>
      <c r="F36" s="157">
        <f>ROUND((SUM(BF106:BF113) + SUM(BF133:BF198)),  2)</f>
        <v>0</v>
      </c>
      <c r="G36" s="39"/>
      <c r="H36" s="39"/>
      <c r="I36" s="158">
        <v>0.14999999999999999</v>
      </c>
      <c r="J36" s="157">
        <f>ROUND(((SUM(BF106:BF113) + SUM(BF133:BF198))*I36),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7">
        <f>ROUND((SUM(BG106:BG113) + SUM(BG133:BG198)),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1" t="s">
        <v>43</v>
      </c>
      <c r="F38" s="157">
        <f>ROUND((SUM(BH106:BH113) + SUM(BH133:BH198)),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1" t="s">
        <v>44</v>
      </c>
      <c r="F39" s="157">
        <f>ROUND((SUM(BI106:BI113) + SUM(BI133:BI198)),  2)</f>
        <v>0</v>
      </c>
      <c r="G39" s="39"/>
      <c r="H39" s="39"/>
      <c r="I39" s="158">
        <v>0</v>
      </c>
      <c r="J39" s="157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45</v>
      </c>
      <c r="E41" s="161"/>
      <c r="F41" s="161"/>
      <c r="G41" s="162" t="s">
        <v>46</v>
      </c>
      <c r="H41" s="163" t="s">
        <v>47</v>
      </c>
      <c r="I41" s="161"/>
      <c r="J41" s="164">
        <f>SUM(J32:J39)</f>
        <v>0</v>
      </c>
      <c r="K41" s="165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48</v>
      </c>
      <c r="E50" s="167"/>
      <c r="F50" s="167"/>
      <c r="G50" s="166" t="s">
        <v>49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50</v>
      </c>
      <c r="E61" s="169"/>
      <c r="F61" s="170" t="s">
        <v>51</v>
      </c>
      <c r="G61" s="168" t="s">
        <v>50</v>
      </c>
      <c r="H61" s="169"/>
      <c r="I61" s="169"/>
      <c r="J61" s="171" t="s">
        <v>51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52</v>
      </c>
      <c r="E65" s="172"/>
      <c r="F65" s="172"/>
      <c r="G65" s="166" t="s">
        <v>53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50</v>
      </c>
      <c r="E76" s="169"/>
      <c r="F76" s="170" t="s">
        <v>51</v>
      </c>
      <c r="G76" s="168" t="s">
        <v>50</v>
      </c>
      <c r="H76" s="169"/>
      <c r="I76" s="169"/>
      <c r="J76" s="171" t="s">
        <v>51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7" t="str">
        <f>E7</f>
        <v>Snížení energetické náročnosti zimního stadionu Velké Popovice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03 - VZT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12. 4. 2021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>studio mija - Ing. Miroslav Jakoubek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98</v>
      </c>
      <c r="D94" s="179"/>
      <c r="E94" s="179"/>
      <c r="F94" s="179"/>
      <c r="G94" s="179"/>
      <c r="H94" s="179"/>
      <c r="I94" s="179"/>
      <c r="J94" s="180" t="s">
        <v>99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100</v>
      </c>
      <c r="D96" s="41"/>
      <c r="E96" s="41"/>
      <c r="F96" s="41"/>
      <c r="G96" s="41"/>
      <c r="H96" s="41"/>
      <c r="I96" s="41"/>
      <c r="J96" s="111">
        <f>J133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101</v>
      </c>
    </row>
    <row r="97" s="9" customFormat="1" ht="24.96" customHeight="1">
      <c r="A97" s="9"/>
      <c r="B97" s="182"/>
      <c r="C97" s="183"/>
      <c r="D97" s="184" t="s">
        <v>110</v>
      </c>
      <c r="E97" s="185"/>
      <c r="F97" s="185"/>
      <c r="G97" s="185"/>
      <c r="H97" s="185"/>
      <c r="I97" s="185"/>
      <c r="J97" s="186">
        <f>J134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89"/>
      <c r="D98" s="190" t="s">
        <v>1226</v>
      </c>
      <c r="E98" s="191"/>
      <c r="F98" s="191"/>
      <c r="G98" s="191"/>
      <c r="H98" s="191"/>
      <c r="I98" s="191"/>
      <c r="J98" s="192">
        <f>J135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8"/>
      <c r="C99" s="189"/>
      <c r="D99" s="190" t="s">
        <v>1227</v>
      </c>
      <c r="E99" s="191"/>
      <c r="F99" s="191"/>
      <c r="G99" s="191"/>
      <c r="H99" s="191"/>
      <c r="I99" s="191"/>
      <c r="J99" s="192">
        <f>J149</f>
        <v>0</v>
      </c>
      <c r="K99" s="189"/>
      <c r="L99" s="19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8"/>
      <c r="C100" s="189"/>
      <c r="D100" s="190" t="s">
        <v>1228</v>
      </c>
      <c r="E100" s="191"/>
      <c r="F100" s="191"/>
      <c r="G100" s="191"/>
      <c r="H100" s="191"/>
      <c r="I100" s="191"/>
      <c r="J100" s="192">
        <f>J160</f>
        <v>0</v>
      </c>
      <c r="K100" s="189"/>
      <c r="L100" s="19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8"/>
      <c r="C101" s="189"/>
      <c r="D101" s="190" t="s">
        <v>1229</v>
      </c>
      <c r="E101" s="191"/>
      <c r="F101" s="191"/>
      <c r="G101" s="191"/>
      <c r="H101" s="191"/>
      <c r="I101" s="191"/>
      <c r="J101" s="192">
        <f>J176</f>
        <v>0</v>
      </c>
      <c r="K101" s="189"/>
      <c r="L101" s="19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8"/>
      <c r="C102" s="189"/>
      <c r="D102" s="190" t="s">
        <v>1230</v>
      </c>
      <c r="E102" s="191"/>
      <c r="F102" s="191"/>
      <c r="G102" s="191"/>
      <c r="H102" s="191"/>
      <c r="I102" s="191"/>
      <c r="J102" s="192">
        <f>J184</f>
        <v>0</v>
      </c>
      <c r="K102" s="189"/>
      <c r="L102" s="19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8"/>
      <c r="C103" s="189"/>
      <c r="D103" s="190" t="s">
        <v>1231</v>
      </c>
      <c r="E103" s="191"/>
      <c r="F103" s="191"/>
      <c r="G103" s="191"/>
      <c r="H103" s="191"/>
      <c r="I103" s="191"/>
      <c r="J103" s="192">
        <f>J188</f>
        <v>0</v>
      </c>
      <c r="K103" s="189"/>
      <c r="L103" s="19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9.28" customHeight="1">
      <c r="A106" s="39"/>
      <c r="B106" s="40"/>
      <c r="C106" s="181" t="s">
        <v>122</v>
      </c>
      <c r="D106" s="41"/>
      <c r="E106" s="41"/>
      <c r="F106" s="41"/>
      <c r="G106" s="41"/>
      <c r="H106" s="41"/>
      <c r="I106" s="41"/>
      <c r="J106" s="194">
        <f>ROUND(J107 + J108 + J109 + J110 + J111 + J112,2)</f>
        <v>0</v>
      </c>
      <c r="K106" s="41"/>
      <c r="L106" s="64"/>
      <c r="N106" s="195" t="s">
        <v>39</v>
      </c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8" customHeight="1">
      <c r="A107" s="39"/>
      <c r="B107" s="40"/>
      <c r="C107" s="41"/>
      <c r="D107" s="196" t="s">
        <v>123</v>
      </c>
      <c r="E107" s="197"/>
      <c r="F107" s="197"/>
      <c r="G107" s="41"/>
      <c r="H107" s="41"/>
      <c r="I107" s="41"/>
      <c r="J107" s="198">
        <v>0</v>
      </c>
      <c r="K107" s="41"/>
      <c r="L107" s="199"/>
      <c r="M107" s="200"/>
      <c r="N107" s="201" t="s">
        <v>40</v>
      </c>
      <c r="O107" s="200"/>
      <c r="P107" s="200"/>
      <c r="Q107" s="200"/>
      <c r="R107" s="200"/>
      <c r="S107" s="202"/>
      <c r="T107" s="202"/>
      <c r="U107" s="202"/>
      <c r="V107" s="202"/>
      <c r="W107" s="202"/>
      <c r="X107" s="202"/>
      <c r="Y107" s="202"/>
      <c r="Z107" s="202"/>
      <c r="AA107" s="202"/>
      <c r="AB107" s="202"/>
      <c r="AC107" s="202"/>
      <c r="AD107" s="202"/>
      <c r="AE107" s="202"/>
      <c r="AF107" s="200"/>
      <c r="AG107" s="200"/>
      <c r="AH107" s="200"/>
      <c r="AI107" s="200"/>
      <c r="AJ107" s="200"/>
      <c r="AK107" s="200"/>
      <c r="AL107" s="200"/>
      <c r="AM107" s="200"/>
      <c r="AN107" s="200"/>
      <c r="AO107" s="200"/>
      <c r="AP107" s="200"/>
      <c r="AQ107" s="200"/>
      <c r="AR107" s="200"/>
      <c r="AS107" s="200"/>
      <c r="AT107" s="200"/>
      <c r="AU107" s="200"/>
      <c r="AV107" s="200"/>
      <c r="AW107" s="200"/>
      <c r="AX107" s="200"/>
      <c r="AY107" s="203" t="s">
        <v>124</v>
      </c>
      <c r="AZ107" s="200"/>
      <c r="BA107" s="200"/>
      <c r="BB107" s="200"/>
      <c r="BC107" s="200"/>
      <c r="BD107" s="200"/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203" t="s">
        <v>83</v>
      </c>
      <c r="BK107" s="200"/>
      <c r="BL107" s="200"/>
      <c r="BM107" s="200"/>
    </row>
    <row r="108" s="2" customFormat="1" ht="18" customHeight="1">
      <c r="A108" s="39"/>
      <c r="B108" s="40"/>
      <c r="C108" s="41"/>
      <c r="D108" s="196" t="s">
        <v>125</v>
      </c>
      <c r="E108" s="197"/>
      <c r="F108" s="197"/>
      <c r="G108" s="41"/>
      <c r="H108" s="41"/>
      <c r="I108" s="41"/>
      <c r="J108" s="198">
        <v>0</v>
      </c>
      <c r="K108" s="41"/>
      <c r="L108" s="199"/>
      <c r="M108" s="200"/>
      <c r="N108" s="201" t="s">
        <v>40</v>
      </c>
      <c r="O108" s="200"/>
      <c r="P108" s="200"/>
      <c r="Q108" s="200"/>
      <c r="R108" s="200"/>
      <c r="S108" s="202"/>
      <c r="T108" s="202"/>
      <c r="U108" s="202"/>
      <c r="V108" s="202"/>
      <c r="W108" s="202"/>
      <c r="X108" s="202"/>
      <c r="Y108" s="202"/>
      <c r="Z108" s="202"/>
      <c r="AA108" s="202"/>
      <c r="AB108" s="202"/>
      <c r="AC108" s="202"/>
      <c r="AD108" s="202"/>
      <c r="AE108" s="202"/>
      <c r="AF108" s="200"/>
      <c r="AG108" s="200"/>
      <c r="AH108" s="200"/>
      <c r="AI108" s="200"/>
      <c r="AJ108" s="200"/>
      <c r="AK108" s="200"/>
      <c r="AL108" s="200"/>
      <c r="AM108" s="200"/>
      <c r="AN108" s="200"/>
      <c r="AO108" s="200"/>
      <c r="AP108" s="200"/>
      <c r="AQ108" s="200"/>
      <c r="AR108" s="200"/>
      <c r="AS108" s="200"/>
      <c r="AT108" s="200"/>
      <c r="AU108" s="200"/>
      <c r="AV108" s="200"/>
      <c r="AW108" s="200"/>
      <c r="AX108" s="200"/>
      <c r="AY108" s="203" t="s">
        <v>124</v>
      </c>
      <c r="AZ108" s="200"/>
      <c r="BA108" s="200"/>
      <c r="BB108" s="200"/>
      <c r="BC108" s="200"/>
      <c r="BD108" s="200"/>
      <c r="BE108" s="204">
        <f>IF(N108="základní",J108,0)</f>
        <v>0</v>
      </c>
      <c r="BF108" s="204">
        <f>IF(N108="snížená",J108,0)</f>
        <v>0</v>
      </c>
      <c r="BG108" s="204">
        <f>IF(N108="zákl. přenesená",J108,0)</f>
        <v>0</v>
      </c>
      <c r="BH108" s="204">
        <f>IF(N108="sníž. přenesená",J108,0)</f>
        <v>0</v>
      </c>
      <c r="BI108" s="204">
        <f>IF(N108="nulová",J108,0)</f>
        <v>0</v>
      </c>
      <c r="BJ108" s="203" t="s">
        <v>83</v>
      </c>
      <c r="BK108" s="200"/>
      <c r="BL108" s="200"/>
      <c r="BM108" s="200"/>
    </row>
    <row r="109" s="2" customFormat="1" ht="18" customHeight="1">
      <c r="A109" s="39"/>
      <c r="B109" s="40"/>
      <c r="C109" s="41"/>
      <c r="D109" s="196" t="s">
        <v>126</v>
      </c>
      <c r="E109" s="197"/>
      <c r="F109" s="197"/>
      <c r="G109" s="41"/>
      <c r="H109" s="41"/>
      <c r="I109" s="41"/>
      <c r="J109" s="198">
        <v>0</v>
      </c>
      <c r="K109" s="41"/>
      <c r="L109" s="199"/>
      <c r="M109" s="200"/>
      <c r="N109" s="201" t="s">
        <v>40</v>
      </c>
      <c r="O109" s="200"/>
      <c r="P109" s="200"/>
      <c r="Q109" s="200"/>
      <c r="R109" s="200"/>
      <c r="S109" s="202"/>
      <c r="T109" s="202"/>
      <c r="U109" s="202"/>
      <c r="V109" s="202"/>
      <c r="W109" s="202"/>
      <c r="X109" s="202"/>
      <c r="Y109" s="202"/>
      <c r="Z109" s="202"/>
      <c r="AA109" s="202"/>
      <c r="AB109" s="202"/>
      <c r="AC109" s="202"/>
      <c r="AD109" s="202"/>
      <c r="AE109" s="202"/>
      <c r="AF109" s="200"/>
      <c r="AG109" s="200"/>
      <c r="AH109" s="200"/>
      <c r="AI109" s="200"/>
      <c r="AJ109" s="200"/>
      <c r="AK109" s="200"/>
      <c r="AL109" s="200"/>
      <c r="AM109" s="200"/>
      <c r="AN109" s="200"/>
      <c r="AO109" s="200"/>
      <c r="AP109" s="200"/>
      <c r="AQ109" s="200"/>
      <c r="AR109" s="200"/>
      <c r="AS109" s="200"/>
      <c r="AT109" s="200"/>
      <c r="AU109" s="200"/>
      <c r="AV109" s="200"/>
      <c r="AW109" s="200"/>
      <c r="AX109" s="200"/>
      <c r="AY109" s="203" t="s">
        <v>124</v>
      </c>
      <c r="AZ109" s="200"/>
      <c r="BA109" s="200"/>
      <c r="BB109" s="200"/>
      <c r="BC109" s="200"/>
      <c r="BD109" s="200"/>
      <c r="BE109" s="204">
        <f>IF(N109="základní",J109,0)</f>
        <v>0</v>
      </c>
      <c r="BF109" s="204">
        <f>IF(N109="snížená",J109,0)</f>
        <v>0</v>
      </c>
      <c r="BG109" s="204">
        <f>IF(N109="zákl. přenesená",J109,0)</f>
        <v>0</v>
      </c>
      <c r="BH109" s="204">
        <f>IF(N109="sníž. přenesená",J109,0)</f>
        <v>0</v>
      </c>
      <c r="BI109" s="204">
        <f>IF(N109="nulová",J109,0)</f>
        <v>0</v>
      </c>
      <c r="BJ109" s="203" t="s">
        <v>83</v>
      </c>
      <c r="BK109" s="200"/>
      <c r="BL109" s="200"/>
      <c r="BM109" s="200"/>
    </row>
    <row r="110" s="2" customFormat="1" ht="18" customHeight="1">
      <c r="A110" s="39"/>
      <c r="B110" s="40"/>
      <c r="C110" s="41"/>
      <c r="D110" s="196" t="s">
        <v>127</v>
      </c>
      <c r="E110" s="197"/>
      <c r="F110" s="197"/>
      <c r="G110" s="41"/>
      <c r="H110" s="41"/>
      <c r="I110" s="41"/>
      <c r="J110" s="198">
        <v>0</v>
      </c>
      <c r="K110" s="41"/>
      <c r="L110" s="199"/>
      <c r="M110" s="200"/>
      <c r="N110" s="201" t="s">
        <v>40</v>
      </c>
      <c r="O110" s="200"/>
      <c r="P110" s="200"/>
      <c r="Q110" s="200"/>
      <c r="R110" s="200"/>
      <c r="S110" s="202"/>
      <c r="T110" s="202"/>
      <c r="U110" s="202"/>
      <c r="V110" s="202"/>
      <c r="W110" s="202"/>
      <c r="X110" s="202"/>
      <c r="Y110" s="202"/>
      <c r="Z110" s="202"/>
      <c r="AA110" s="202"/>
      <c r="AB110" s="202"/>
      <c r="AC110" s="202"/>
      <c r="AD110" s="202"/>
      <c r="AE110" s="202"/>
      <c r="AF110" s="200"/>
      <c r="AG110" s="200"/>
      <c r="AH110" s="200"/>
      <c r="AI110" s="200"/>
      <c r="AJ110" s="200"/>
      <c r="AK110" s="200"/>
      <c r="AL110" s="200"/>
      <c r="AM110" s="200"/>
      <c r="AN110" s="200"/>
      <c r="AO110" s="200"/>
      <c r="AP110" s="200"/>
      <c r="AQ110" s="200"/>
      <c r="AR110" s="200"/>
      <c r="AS110" s="200"/>
      <c r="AT110" s="200"/>
      <c r="AU110" s="200"/>
      <c r="AV110" s="200"/>
      <c r="AW110" s="200"/>
      <c r="AX110" s="200"/>
      <c r="AY110" s="203" t="s">
        <v>124</v>
      </c>
      <c r="AZ110" s="200"/>
      <c r="BA110" s="200"/>
      <c r="BB110" s="200"/>
      <c r="BC110" s="200"/>
      <c r="BD110" s="200"/>
      <c r="BE110" s="204">
        <f>IF(N110="základní",J110,0)</f>
        <v>0</v>
      </c>
      <c r="BF110" s="204">
        <f>IF(N110="snížená",J110,0)</f>
        <v>0</v>
      </c>
      <c r="BG110" s="204">
        <f>IF(N110="zákl. přenesená",J110,0)</f>
        <v>0</v>
      </c>
      <c r="BH110" s="204">
        <f>IF(N110="sníž. přenesená",J110,0)</f>
        <v>0</v>
      </c>
      <c r="BI110" s="204">
        <f>IF(N110="nulová",J110,0)</f>
        <v>0</v>
      </c>
      <c r="BJ110" s="203" t="s">
        <v>83</v>
      </c>
      <c r="BK110" s="200"/>
      <c r="BL110" s="200"/>
      <c r="BM110" s="200"/>
    </row>
    <row r="111" s="2" customFormat="1" ht="18" customHeight="1">
      <c r="A111" s="39"/>
      <c r="B111" s="40"/>
      <c r="C111" s="41"/>
      <c r="D111" s="196" t="s">
        <v>128</v>
      </c>
      <c r="E111" s="197"/>
      <c r="F111" s="197"/>
      <c r="G111" s="41"/>
      <c r="H111" s="41"/>
      <c r="I111" s="41"/>
      <c r="J111" s="198">
        <v>0</v>
      </c>
      <c r="K111" s="41"/>
      <c r="L111" s="199"/>
      <c r="M111" s="200"/>
      <c r="N111" s="201" t="s">
        <v>40</v>
      </c>
      <c r="O111" s="200"/>
      <c r="P111" s="200"/>
      <c r="Q111" s="200"/>
      <c r="R111" s="200"/>
      <c r="S111" s="202"/>
      <c r="T111" s="202"/>
      <c r="U111" s="202"/>
      <c r="V111" s="202"/>
      <c r="W111" s="202"/>
      <c r="X111" s="202"/>
      <c r="Y111" s="202"/>
      <c r="Z111" s="202"/>
      <c r="AA111" s="202"/>
      <c r="AB111" s="202"/>
      <c r="AC111" s="202"/>
      <c r="AD111" s="202"/>
      <c r="AE111" s="202"/>
      <c r="AF111" s="200"/>
      <c r="AG111" s="200"/>
      <c r="AH111" s="200"/>
      <c r="AI111" s="200"/>
      <c r="AJ111" s="200"/>
      <c r="AK111" s="200"/>
      <c r="AL111" s="200"/>
      <c r="AM111" s="200"/>
      <c r="AN111" s="200"/>
      <c r="AO111" s="200"/>
      <c r="AP111" s="200"/>
      <c r="AQ111" s="200"/>
      <c r="AR111" s="200"/>
      <c r="AS111" s="200"/>
      <c r="AT111" s="200"/>
      <c r="AU111" s="200"/>
      <c r="AV111" s="200"/>
      <c r="AW111" s="200"/>
      <c r="AX111" s="200"/>
      <c r="AY111" s="203" t="s">
        <v>124</v>
      </c>
      <c r="AZ111" s="200"/>
      <c r="BA111" s="200"/>
      <c r="BB111" s="200"/>
      <c r="BC111" s="200"/>
      <c r="BD111" s="200"/>
      <c r="BE111" s="204">
        <f>IF(N111="základní",J111,0)</f>
        <v>0</v>
      </c>
      <c r="BF111" s="204">
        <f>IF(N111="snížená",J111,0)</f>
        <v>0</v>
      </c>
      <c r="BG111" s="204">
        <f>IF(N111="zákl. přenesená",J111,0)</f>
        <v>0</v>
      </c>
      <c r="BH111" s="204">
        <f>IF(N111="sníž. přenesená",J111,0)</f>
        <v>0</v>
      </c>
      <c r="BI111" s="204">
        <f>IF(N111="nulová",J111,0)</f>
        <v>0</v>
      </c>
      <c r="BJ111" s="203" t="s">
        <v>83</v>
      </c>
      <c r="BK111" s="200"/>
      <c r="BL111" s="200"/>
      <c r="BM111" s="200"/>
    </row>
    <row r="112" s="2" customFormat="1" ht="18" customHeight="1">
      <c r="A112" s="39"/>
      <c r="B112" s="40"/>
      <c r="C112" s="41"/>
      <c r="D112" s="197" t="s">
        <v>129</v>
      </c>
      <c r="E112" s="41"/>
      <c r="F112" s="41"/>
      <c r="G112" s="41"/>
      <c r="H112" s="41"/>
      <c r="I112" s="41"/>
      <c r="J112" s="198">
        <f>ROUND(J30*T112,2)</f>
        <v>0</v>
      </c>
      <c r="K112" s="41"/>
      <c r="L112" s="199"/>
      <c r="M112" s="200"/>
      <c r="N112" s="201" t="s">
        <v>40</v>
      </c>
      <c r="O112" s="200"/>
      <c r="P112" s="200"/>
      <c r="Q112" s="200"/>
      <c r="R112" s="200"/>
      <c r="S112" s="202"/>
      <c r="T112" s="202"/>
      <c r="U112" s="202"/>
      <c r="V112" s="202"/>
      <c r="W112" s="202"/>
      <c r="X112" s="202"/>
      <c r="Y112" s="202"/>
      <c r="Z112" s="202"/>
      <c r="AA112" s="202"/>
      <c r="AB112" s="202"/>
      <c r="AC112" s="202"/>
      <c r="AD112" s="202"/>
      <c r="AE112" s="202"/>
      <c r="AF112" s="200"/>
      <c r="AG112" s="200"/>
      <c r="AH112" s="200"/>
      <c r="AI112" s="200"/>
      <c r="AJ112" s="200"/>
      <c r="AK112" s="200"/>
      <c r="AL112" s="200"/>
      <c r="AM112" s="200"/>
      <c r="AN112" s="200"/>
      <c r="AO112" s="200"/>
      <c r="AP112" s="200"/>
      <c r="AQ112" s="200"/>
      <c r="AR112" s="200"/>
      <c r="AS112" s="200"/>
      <c r="AT112" s="200"/>
      <c r="AU112" s="200"/>
      <c r="AV112" s="200"/>
      <c r="AW112" s="200"/>
      <c r="AX112" s="200"/>
      <c r="AY112" s="203" t="s">
        <v>130</v>
      </c>
      <c r="AZ112" s="200"/>
      <c r="BA112" s="200"/>
      <c r="BB112" s="200"/>
      <c r="BC112" s="200"/>
      <c r="BD112" s="200"/>
      <c r="BE112" s="204">
        <f>IF(N112="základní",J112,0)</f>
        <v>0</v>
      </c>
      <c r="BF112" s="204">
        <f>IF(N112="snížená",J112,0)</f>
        <v>0</v>
      </c>
      <c r="BG112" s="204">
        <f>IF(N112="zákl. přenesená",J112,0)</f>
        <v>0</v>
      </c>
      <c r="BH112" s="204">
        <f>IF(N112="sníž. přenesená",J112,0)</f>
        <v>0</v>
      </c>
      <c r="BI112" s="204">
        <f>IF(N112="nulová",J112,0)</f>
        <v>0</v>
      </c>
      <c r="BJ112" s="203" t="s">
        <v>83</v>
      </c>
      <c r="BK112" s="200"/>
      <c r="BL112" s="200"/>
      <c r="BM112" s="200"/>
    </row>
    <row r="113" s="2" customForma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9.28" customHeight="1">
      <c r="A114" s="39"/>
      <c r="B114" s="40"/>
      <c r="C114" s="205" t="s">
        <v>131</v>
      </c>
      <c r="D114" s="179"/>
      <c r="E114" s="179"/>
      <c r="F114" s="179"/>
      <c r="G114" s="179"/>
      <c r="H114" s="179"/>
      <c r="I114" s="179"/>
      <c r="J114" s="206">
        <f>ROUND(J96+J106,2)</f>
        <v>0</v>
      </c>
      <c r="K114" s="179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9" s="2" customFormat="1" ht="6.96" customHeight="1">
      <c r="A119" s="39"/>
      <c r="B119" s="69"/>
      <c r="C119" s="70"/>
      <c r="D119" s="70"/>
      <c r="E119" s="70"/>
      <c r="F119" s="70"/>
      <c r="G119" s="70"/>
      <c r="H119" s="70"/>
      <c r="I119" s="70"/>
      <c r="J119" s="70"/>
      <c r="K119" s="70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24.96" customHeight="1">
      <c r="A120" s="39"/>
      <c r="B120" s="40"/>
      <c r="C120" s="24" t="s">
        <v>132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16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41"/>
      <c r="D123" s="41"/>
      <c r="E123" s="177" t="str">
        <f>E7</f>
        <v>Snížení energetické náročnosti zimního stadionu Velké Popovice</v>
      </c>
      <c r="F123" s="33"/>
      <c r="G123" s="33"/>
      <c r="H123" s="33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93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6.5" customHeight="1">
      <c r="A125" s="39"/>
      <c r="B125" s="40"/>
      <c r="C125" s="41"/>
      <c r="D125" s="41"/>
      <c r="E125" s="77" t="str">
        <f>E9</f>
        <v>03 - VZT</v>
      </c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20</v>
      </c>
      <c r="D127" s="41"/>
      <c r="E127" s="41"/>
      <c r="F127" s="28" t="str">
        <f>F12</f>
        <v xml:space="preserve"> </v>
      </c>
      <c r="G127" s="41"/>
      <c r="H127" s="41"/>
      <c r="I127" s="33" t="s">
        <v>22</v>
      </c>
      <c r="J127" s="80" t="str">
        <f>IF(J12="","",J12)</f>
        <v>12. 4. 2021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25.65" customHeight="1">
      <c r="A129" s="39"/>
      <c r="B129" s="40"/>
      <c r="C129" s="33" t="s">
        <v>24</v>
      </c>
      <c r="D129" s="41"/>
      <c r="E129" s="41"/>
      <c r="F129" s="28" t="str">
        <f>E15</f>
        <v xml:space="preserve"> </v>
      </c>
      <c r="G129" s="41"/>
      <c r="H129" s="41"/>
      <c r="I129" s="33" t="s">
        <v>30</v>
      </c>
      <c r="J129" s="37" t="str">
        <f>E21</f>
        <v>studio mija - Ing. Miroslav Jakoubek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15" customHeight="1">
      <c r="A130" s="39"/>
      <c r="B130" s="40"/>
      <c r="C130" s="33" t="s">
        <v>28</v>
      </c>
      <c r="D130" s="41"/>
      <c r="E130" s="41"/>
      <c r="F130" s="28" t="str">
        <f>IF(E18="","",E18)</f>
        <v>Vyplň údaj</v>
      </c>
      <c r="G130" s="41"/>
      <c r="H130" s="41"/>
      <c r="I130" s="33" t="s">
        <v>33</v>
      </c>
      <c r="J130" s="37" t="str">
        <f>E24</f>
        <v xml:space="preserve"> 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0.32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11" customFormat="1" ht="29.28" customHeight="1">
      <c r="A132" s="207"/>
      <c r="B132" s="208"/>
      <c r="C132" s="209" t="s">
        <v>133</v>
      </c>
      <c r="D132" s="210" t="s">
        <v>60</v>
      </c>
      <c r="E132" s="210" t="s">
        <v>56</v>
      </c>
      <c r="F132" s="210" t="s">
        <v>57</v>
      </c>
      <c r="G132" s="210" t="s">
        <v>134</v>
      </c>
      <c r="H132" s="210" t="s">
        <v>135</v>
      </c>
      <c r="I132" s="210" t="s">
        <v>136</v>
      </c>
      <c r="J132" s="210" t="s">
        <v>99</v>
      </c>
      <c r="K132" s="211" t="s">
        <v>137</v>
      </c>
      <c r="L132" s="212"/>
      <c r="M132" s="101" t="s">
        <v>1</v>
      </c>
      <c r="N132" s="102" t="s">
        <v>39</v>
      </c>
      <c r="O132" s="102" t="s">
        <v>138</v>
      </c>
      <c r="P132" s="102" t="s">
        <v>139</v>
      </c>
      <c r="Q132" s="102" t="s">
        <v>140</v>
      </c>
      <c r="R132" s="102" t="s">
        <v>141</v>
      </c>
      <c r="S132" s="102" t="s">
        <v>142</v>
      </c>
      <c r="T132" s="103" t="s">
        <v>143</v>
      </c>
      <c r="U132" s="207"/>
      <c r="V132" s="207"/>
      <c r="W132" s="207"/>
      <c r="X132" s="207"/>
      <c r="Y132" s="207"/>
      <c r="Z132" s="207"/>
      <c r="AA132" s="207"/>
      <c r="AB132" s="207"/>
      <c r="AC132" s="207"/>
      <c r="AD132" s="207"/>
      <c r="AE132" s="207"/>
    </row>
    <row r="133" s="2" customFormat="1" ht="22.8" customHeight="1">
      <c r="A133" s="39"/>
      <c r="B133" s="40"/>
      <c r="C133" s="108" t="s">
        <v>144</v>
      </c>
      <c r="D133" s="41"/>
      <c r="E133" s="41"/>
      <c r="F133" s="41"/>
      <c r="G133" s="41"/>
      <c r="H133" s="41"/>
      <c r="I133" s="41"/>
      <c r="J133" s="213">
        <f>BK133</f>
        <v>0</v>
      </c>
      <c r="K133" s="41"/>
      <c r="L133" s="45"/>
      <c r="M133" s="104"/>
      <c r="N133" s="214"/>
      <c r="O133" s="105"/>
      <c r="P133" s="215">
        <f>P134</f>
        <v>0</v>
      </c>
      <c r="Q133" s="105"/>
      <c r="R133" s="215">
        <f>R134</f>
        <v>0</v>
      </c>
      <c r="S133" s="105"/>
      <c r="T133" s="216">
        <f>T134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74</v>
      </c>
      <c r="AU133" s="18" t="s">
        <v>101</v>
      </c>
      <c r="BK133" s="217">
        <f>BK134</f>
        <v>0</v>
      </c>
    </row>
    <row r="134" s="12" customFormat="1" ht="25.92" customHeight="1">
      <c r="A134" s="12"/>
      <c r="B134" s="218"/>
      <c r="C134" s="219"/>
      <c r="D134" s="220" t="s">
        <v>74</v>
      </c>
      <c r="E134" s="221" t="s">
        <v>504</v>
      </c>
      <c r="F134" s="221" t="s">
        <v>505</v>
      </c>
      <c r="G134" s="219"/>
      <c r="H134" s="219"/>
      <c r="I134" s="222"/>
      <c r="J134" s="223">
        <f>BK134</f>
        <v>0</v>
      </c>
      <c r="K134" s="219"/>
      <c r="L134" s="224"/>
      <c r="M134" s="225"/>
      <c r="N134" s="226"/>
      <c r="O134" s="226"/>
      <c r="P134" s="227">
        <f>P135+P149+P160+P176+P184+P188</f>
        <v>0</v>
      </c>
      <c r="Q134" s="226"/>
      <c r="R134" s="227">
        <f>R135+R149+R160+R176+R184+R188</f>
        <v>0</v>
      </c>
      <c r="S134" s="226"/>
      <c r="T134" s="228">
        <f>T135+T149+T160+T176+T184+T188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9" t="s">
        <v>85</v>
      </c>
      <c r="AT134" s="230" t="s">
        <v>74</v>
      </c>
      <c r="AU134" s="230" t="s">
        <v>75</v>
      </c>
      <c r="AY134" s="229" t="s">
        <v>147</v>
      </c>
      <c r="BK134" s="231">
        <f>BK135+BK149+BK160+BK176+BK184+BK188</f>
        <v>0</v>
      </c>
    </row>
    <row r="135" s="12" customFormat="1" ht="22.8" customHeight="1">
      <c r="A135" s="12"/>
      <c r="B135" s="218"/>
      <c r="C135" s="219"/>
      <c r="D135" s="220" t="s">
        <v>74</v>
      </c>
      <c r="E135" s="232" t="s">
        <v>83</v>
      </c>
      <c r="F135" s="232" t="s">
        <v>1232</v>
      </c>
      <c r="G135" s="219"/>
      <c r="H135" s="219"/>
      <c r="I135" s="222"/>
      <c r="J135" s="233">
        <f>BK135</f>
        <v>0</v>
      </c>
      <c r="K135" s="219"/>
      <c r="L135" s="224"/>
      <c r="M135" s="225"/>
      <c r="N135" s="226"/>
      <c r="O135" s="226"/>
      <c r="P135" s="227">
        <f>SUM(P136:P148)</f>
        <v>0</v>
      </c>
      <c r="Q135" s="226"/>
      <c r="R135" s="227">
        <f>SUM(R136:R148)</f>
        <v>0</v>
      </c>
      <c r="S135" s="226"/>
      <c r="T135" s="228">
        <f>SUM(T136:T148)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9" t="s">
        <v>83</v>
      </c>
      <c r="AT135" s="230" t="s">
        <v>74</v>
      </c>
      <c r="AU135" s="230" t="s">
        <v>83</v>
      </c>
      <c r="AY135" s="229" t="s">
        <v>147</v>
      </c>
      <c r="BK135" s="231">
        <f>SUM(BK136:BK148)</f>
        <v>0</v>
      </c>
    </row>
    <row r="136" s="2" customFormat="1" ht="62.7" customHeight="1">
      <c r="A136" s="39"/>
      <c r="B136" s="40"/>
      <c r="C136" s="234" t="s">
        <v>83</v>
      </c>
      <c r="D136" s="234" t="s">
        <v>149</v>
      </c>
      <c r="E136" s="235" t="s">
        <v>1233</v>
      </c>
      <c r="F136" s="236" t="s">
        <v>1234</v>
      </c>
      <c r="G136" s="237" t="s">
        <v>809</v>
      </c>
      <c r="H136" s="238">
        <v>1</v>
      </c>
      <c r="I136" s="239"/>
      <c r="J136" s="240">
        <f>ROUND(I136*H136,2)</f>
        <v>0</v>
      </c>
      <c r="K136" s="236" t="s">
        <v>1</v>
      </c>
      <c r="L136" s="45"/>
      <c r="M136" s="241" t="s">
        <v>1</v>
      </c>
      <c r="N136" s="242" t="s">
        <v>40</v>
      </c>
      <c r="O136" s="92"/>
      <c r="P136" s="243">
        <f>O136*H136</f>
        <v>0</v>
      </c>
      <c r="Q136" s="243">
        <v>0</v>
      </c>
      <c r="R136" s="243">
        <f>Q136*H136</f>
        <v>0</v>
      </c>
      <c r="S136" s="243">
        <v>0</v>
      </c>
      <c r="T136" s="244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5" t="s">
        <v>219</v>
      </c>
      <c r="AT136" s="245" t="s">
        <v>149</v>
      </c>
      <c r="AU136" s="245" t="s">
        <v>85</v>
      </c>
      <c r="AY136" s="18" t="s">
        <v>147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18" t="s">
        <v>83</v>
      </c>
      <c r="BK136" s="246">
        <f>ROUND(I136*H136,2)</f>
        <v>0</v>
      </c>
      <c r="BL136" s="18" t="s">
        <v>219</v>
      </c>
      <c r="BM136" s="245" t="s">
        <v>85</v>
      </c>
    </row>
    <row r="137" s="2" customFormat="1" ht="14.4" customHeight="1">
      <c r="A137" s="39"/>
      <c r="B137" s="40"/>
      <c r="C137" s="234" t="s">
        <v>85</v>
      </c>
      <c r="D137" s="234" t="s">
        <v>149</v>
      </c>
      <c r="E137" s="235" t="s">
        <v>1235</v>
      </c>
      <c r="F137" s="236" t="s">
        <v>1236</v>
      </c>
      <c r="G137" s="237" t="s">
        <v>809</v>
      </c>
      <c r="H137" s="238">
        <v>4</v>
      </c>
      <c r="I137" s="239"/>
      <c r="J137" s="240">
        <f>ROUND(I137*H137,2)</f>
        <v>0</v>
      </c>
      <c r="K137" s="236" t="s">
        <v>1</v>
      </c>
      <c r="L137" s="45"/>
      <c r="M137" s="241" t="s">
        <v>1</v>
      </c>
      <c r="N137" s="242" t="s">
        <v>40</v>
      </c>
      <c r="O137" s="92"/>
      <c r="P137" s="243">
        <f>O137*H137</f>
        <v>0</v>
      </c>
      <c r="Q137" s="243">
        <v>0</v>
      </c>
      <c r="R137" s="243">
        <f>Q137*H137</f>
        <v>0</v>
      </c>
      <c r="S137" s="243">
        <v>0</v>
      </c>
      <c r="T137" s="244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5" t="s">
        <v>219</v>
      </c>
      <c r="AT137" s="245" t="s">
        <v>149</v>
      </c>
      <c r="AU137" s="245" t="s">
        <v>85</v>
      </c>
      <c r="AY137" s="18" t="s">
        <v>147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18" t="s">
        <v>83</v>
      </c>
      <c r="BK137" s="246">
        <f>ROUND(I137*H137,2)</f>
        <v>0</v>
      </c>
      <c r="BL137" s="18" t="s">
        <v>219</v>
      </c>
      <c r="BM137" s="245" t="s">
        <v>154</v>
      </c>
    </row>
    <row r="138" s="2" customFormat="1" ht="24.15" customHeight="1">
      <c r="A138" s="39"/>
      <c r="B138" s="40"/>
      <c r="C138" s="234" t="s">
        <v>163</v>
      </c>
      <c r="D138" s="234" t="s">
        <v>149</v>
      </c>
      <c r="E138" s="235" t="s">
        <v>1237</v>
      </c>
      <c r="F138" s="236" t="s">
        <v>1238</v>
      </c>
      <c r="G138" s="237" t="s">
        <v>809</v>
      </c>
      <c r="H138" s="238">
        <v>2</v>
      </c>
      <c r="I138" s="239"/>
      <c r="J138" s="240">
        <f>ROUND(I138*H138,2)</f>
        <v>0</v>
      </c>
      <c r="K138" s="236" t="s">
        <v>1</v>
      </c>
      <c r="L138" s="45"/>
      <c r="M138" s="241" t="s">
        <v>1</v>
      </c>
      <c r="N138" s="242" t="s">
        <v>40</v>
      </c>
      <c r="O138" s="92"/>
      <c r="P138" s="243">
        <f>O138*H138</f>
        <v>0</v>
      </c>
      <c r="Q138" s="243">
        <v>0</v>
      </c>
      <c r="R138" s="243">
        <f>Q138*H138</f>
        <v>0</v>
      </c>
      <c r="S138" s="243">
        <v>0</v>
      </c>
      <c r="T138" s="244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5" t="s">
        <v>219</v>
      </c>
      <c r="AT138" s="245" t="s">
        <v>149</v>
      </c>
      <c r="AU138" s="245" t="s">
        <v>85</v>
      </c>
      <c r="AY138" s="18" t="s">
        <v>147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18" t="s">
        <v>83</v>
      </c>
      <c r="BK138" s="246">
        <f>ROUND(I138*H138,2)</f>
        <v>0</v>
      </c>
      <c r="BL138" s="18" t="s">
        <v>219</v>
      </c>
      <c r="BM138" s="245" t="s">
        <v>181</v>
      </c>
    </row>
    <row r="139" s="2" customFormat="1" ht="37.8" customHeight="1">
      <c r="A139" s="39"/>
      <c r="B139" s="40"/>
      <c r="C139" s="234" t="s">
        <v>154</v>
      </c>
      <c r="D139" s="234" t="s">
        <v>149</v>
      </c>
      <c r="E139" s="235" t="s">
        <v>1239</v>
      </c>
      <c r="F139" s="236" t="s">
        <v>1240</v>
      </c>
      <c r="G139" s="237" t="s">
        <v>809</v>
      </c>
      <c r="H139" s="238">
        <v>10</v>
      </c>
      <c r="I139" s="239"/>
      <c r="J139" s="240">
        <f>ROUND(I139*H139,2)</f>
        <v>0</v>
      </c>
      <c r="K139" s="236" t="s">
        <v>1</v>
      </c>
      <c r="L139" s="45"/>
      <c r="M139" s="241" t="s">
        <v>1</v>
      </c>
      <c r="N139" s="242" t="s">
        <v>40</v>
      </c>
      <c r="O139" s="92"/>
      <c r="P139" s="243">
        <f>O139*H139</f>
        <v>0</v>
      </c>
      <c r="Q139" s="243">
        <v>0</v>
      </c>
      <c r="R139" s="243">
        <f>Q139*H139</f>
        <v>0</v>
      </c>
      <c r="S139" s="243">
        <v>0</v>
      </c>
      <c r="T139" s="244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5" t="s">
        <v>219</v>
      </c>
      <c r="AT139" s="245" t="s">
        <v>149</v>
      </c>
      <c r="AU139" s="245" t="s">
        <v>85</v>
      </c>
      <c r="AY139" s="18" t="s">
        <v>147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18" t="s">
        <v>83</v>
      </c>
      <c r="BK139" s="246">
        <f>ROUND(I139*H139,2)</f>
        <v>0</v>
      </c>
      <c r="BL139" s="18" t="s">
        <v>219</v>
      </c>
      <c r="BM139" s="245" t="s">
        <v>192</v>
      </c>
    </row>
    <row r="140" s="2" customFormat="1" ht="37.8" customHeight="1">
      <c r="A140" s="39"/>
      <c r="B140" s="40"/>
      <c r="C140" s="234" t="s">
        <v>175</v>
      </c>
      <c r="D140" s="234" t="s">
        <v>149</v>
      </c>
      <c r="E140" s="235" t="s">
        <v>1241</v>
      </c>
      <c r="F140" s="236" t="s">
        <v>1242</v>
      </c>
      <c r="G140" s="237" t="s">
        <v>809</v>
      </c>
      <c r="H140" s="238">
        <v>2</v>
      </c>
      <c r="I140" s="239"/>
      <c r="J140" s="240">
        <f>ROUND(I140*H140,2)</f>
        <v>0</v>
      </c>
      <c r="K140" s="236" t="s">
        <v>1</v>
      </c>
      <c r="L140" s="45"/>
      <c r="M140" s="241" t="s">
        <v>1</v>
      </c>
      <c r="N140" s="242" t="s">
        <v>40</v>
      </c>
      <c r="O140" s="92"/>
      <c r="P140" s="243">
        <f>O140*H140</f>
        <v>0</v>
      </c>
      <c r="Q140" s="243">
        <v>0</v>
      </c>
      <c r="R140" s="243">
        <f>Q140*H140</f>
        <v>0</v>
      </c>
      <c r="S140" s="243">
        <v>0</v>
      </c>
      <c r="T140" s="244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5" t="s">
        <v>219</v>
      </c>
      <c r="AT140" s="245" t="s">
        <v>149</v>
      </c>
      <c r="AU140" s="245" t="s">
        <v>85</v>
      </c>
      <c r="AY140" s="18" t="s">
        <v>147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18" t="s">
        <v>83</v>
      </c>
      <c r="BK140" s="246">
        <f>ROUND(I140*H140,2)</f>
        <v>0</v>
      </c>
      <c r="BL140" s="18" t="s">
        <v>219</v>
      </c>
      <c r="BM140" s="245" t="s">
        <v>200</v>
      </c>
    </row>
    <row r="141" s="2" customFormat="1" ht="37.8" customHeight="1">
      <c r="A141" s="39"/>
      <c r="B141" s="40"/>
      <c r="C141" s="234" t="s">
        <v>181</v>
      </c>
      <c r="D141" s="234" t="s">
        <v>149</v>
      </c>
      <c r="E141" s="235" t="s">
        <v>1243</v>
      </c>
      <c r="F141" s="236" t="s">
        <v>1244</v>
      </c>
      <c r="G141" s="237" t="s">
        <v>809</v>
      </c>
      <c r="H141" s="238">
        <v>4</v>
      </c>
      <c r="I141" s="239"/>
      <c r="J141" s="240">
        <f>ROUND(I141*H141,2)</f>
        <v>0</v>
      </c>
      <c r="K141" s="236" t="s">
        <v>1</v>
      </c>
      <c r="L141" s="45"/>
      <c r="M141" s="241" t="s">
        <v>1</v>
      </c>
      <c r="N141" s="242" t="s">
        <v>40</v>
      </c>
      <c r="O141" s="92"/>
      <c r="P141" s="243">
        <f>O141*H141</f>
        <v>0</v>
      </c>
      <c r="Q141" s="243">
        <v>0</v>
      </c>
      <c r="R141" s="243">
        <f>Q141*H141</f>
        <v>0</v>
      </c>
      <c r="S141" s="243">
        <v>0</v>
      </c>
      <c r="T141" s="244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5" t="s">
        <v>219</v>
      </c>
      <c r="AT141" s="245" t="s">
        <v>149</v>
      </c>
      <c r="AU141" s="245" t="s">
        <v>85</v>
      </c>
      <c r="AY141" s="18" t="s">
        <v>147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18" t="s">
        <v>83</v>
      </c>
      <c r="BK141" s="246">
        <f>ROUND(I141*H141,2)</f>
        <v>0</v>
      </c>
      <c r="BL141" s="18" t="s">
        <v>219</v>
      </c>
      <c r="BM141" s="245" t="s">
        <v>210</v>
      </c>
    </row>
    <row r="142" s="2" customFormat="1" ht="37.8" customHeight="1">
      <c r="A142" s="39"/>
      <c r="B142" s="40"/>
      <c r="C142" s="234" t="s">
        <v>186</v>
      </c>
      <c r="D142" s="234" t="s">
        <v>149</v>
      </c>
      <c r="E142" s="235" t="s">
        <v>1245</v>
      </c>
      <c r="F142" s="236" t="s">
        <v>1246</v>
      </c>
      <c r="G142" s="237" t="s">
        <v>809</v>
      </c>
      <c r="H142" s="238">
        <v>2</v>
      </c>
      <c r="I142" s="239"/>
      <c r="J142" s="240">
        <f>ROUND(I142*H142,2)</f>
        <v>0</v>
      </c>
      <c r="K142" s="236" t="s">
        <v>1</v>
      </c>
      <c r="L142" s="45"/>
      <c r="M142" s="241" t="s">
        <v>1</v>
      </c>
      <c r="N142" s="242" t="s">
        <v>40</v>
      </c>
      <c r="O142" s="92"/>
      <c r="P142" s="243">
        <f>O142*H142</f>
        <v>0</v>
      </c>
      <c r="Q142" s="243">
        <v>0</v>
      </c>
      <c r="R142" s="243">
        <f>Q142*H142</f>
        <v>0</v>
      </c>
      <c r="S142" s="243">
        <v>0</v>
      </c>
      <c r="T142" s="244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5" t="s">
        <v>219</v>
      </c>
      <c r="AT142" s="245" t="s">
        <v>149</v>
      </c>
      <c r="AU142" s="245" t="s">
        <v>85</v>
      </c>
      <c r="AY142" s="18" t="s">
        <v>147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18" t="s">
        <v>83</v>
      </c>
      <c r="BK142" s="246">
        <f>ROUND(I142*H142,2)</f>
        <v>0</v>
      </c>
      <c r="BL142" s="18" t="s">
        <v>219</v>
      </c>
      <c r="BM142" s="245" t="s">
        <v>221</v>
      </c>
    </row>
    <row r="143" s="2" customFormat="1" ht="24.15" customHeight="1">
      <c r="A143" s="39"/>
      <c r="B143" s="40"/>
      <c r="C143" s="234" t="s">
        <v>192</v>
      </c>
      <c r="D143" s="234" t="s">
        <v>149</v>
      </c>
      <c r="E143" s="235" t="s">
        <v>1247</v>
      </c>
      <c r="F143" s="236" t="s">
        <v>1248</v>
      </c>
      <c r="G143" s="237" t="s">
        <v>809</v>
      </c>
      <c r="H143" s="238">
        <v>1</v>
      </c>
      <c r="I143" s="239"/>
      <c r="J143" s="240">
        <f>ROUND(I143*H143,2)</f>
        <v>0</v>
      </c>
      <c r="K143" s="236" t="s">
        <v>1</v>
      </c>
      <c r="L143" s="45"/>
      <c r="M143" s="241" t="s">
        <v>1</v>
      </c>
      <c r="N143" s="242" t="s">
        <v>40</v>
      </c>
      <c r="O143" s="92"/>
      <c r="P143" s="243">
        <f>O143*H143</f>
        <v>0</v>
      </c>
      <c r="Q143" s="243">
        <v>0</v>
      </c>
      <c r="R143" s="243">
        <f>Q143*H143</f>
        <v>0</v>
      </c>
      <c r="S143" s="243">
        <v>0</v>
      </c>
      <c r="T143" s="244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5" t="s">
        <v>219</v>
      </c>
      <c r="AT143" s="245" t="s">
        <v>149</v>
      </c>
      <c r="AU143" s="245" t="s">
        <v>85</v>
      </c>
      <c r="AY143" s="18" t="s">
        <v>147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18" t="s">
        <v>83</v>
      </c>
      <c r="BK143" s="246">
        <f>ROUND(I143*H143,2)</f>
        <v>0</v>
      </c>
      <c r="BL143" s="18" t="s">
        <v>219</v>
      </c>
      <c r="BM143" s="245" t="s">
        <v>219</v>
      </c>
    </row>
    <row r="144" s="2" customFormat="1" ht="14.4" customHeight="1">
      <c r="A144" s="39"/>
      <c r="B144" s="40"/>
      <c r="C144" s="234" t="s">
        <v>196</v>
      </c>
      <c r="D144" s="234" t="s">
        <v>149</v>
      </c>
      <c r="E144" s="235" t="s">
        <v>1249</v>
      </c>
      <c r="F144" s="236" t="s">
        <v>1250</v>
      </c>
      <c r="G144" s="237" t="s">
        <v>1251</v>
      </c>
      <c r="H144" s="238">
        <v>2</v>
      </c>
      <c r="I144" s="239"/>
      <c r="J144" s="240">
        <f>ROUND(I144*H144,2)</f>
        <v>0</v>
      </c>
      <c r="K144" s="236" t="s">
        <v>1</v>
      </c>
      <c r="L144" s="45"/>
      <c r="M144" s="241" t="s">
        <v>1</v>
      </c>
      <c r="N144" s="242" t="s">
        <v>40</v>
      </c>
      <c r="O144" s="92"/>
      <c r="P144" s="243">
        <f>O144*H144</f>
        <v>0</v>
      </c>
      <c r="Q144" s="243">
        <v>0</v>
      </c>
      <c r="R144" s="243">
        <f>Q144*H144</f>
        <v>0</v>
      </c>
      <c r="S144" s="243">
        <v>0</v>
      </c>
      <c r="T144" s="244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5" t="s">
        <v>219</v>
      </c>
      <c r="AT144" s="245" t="s">
        <v>149</v>
      </c>
      <c r="AU144" s="245" t="s">
        <v>85</v>
      </c>
      <c r="AY144" s="18" t="s">
        <v>147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18" t="s">
        <v>83</v>
      </c>
      <c r="BK144" s="246">
        <f>ROUND(I144*H144,2)</f>
        <v>0</v>
      </c>
      <c r="BL144" s="18" t="s">
        <v>219</v>
      </c>
      <c r="BM144" s="245" t="s">
        <v>237</v>
      </c>
    </row>
    <row r="145" s="2" customFormat="1" ht="37.8" customHeight="1">
      <c r="A145" s="39"/>
      <c r="B145" s="40"/>
      <c r="C145" s="234" t="s">
        <v>200</v>
      </c>
      <c r="D145" s="234" t="s">
        <v>149</v>
      </c>
      <c r="E145" s="235" t="s">
        <v>1252</v>
      </c>
      <c r="F145" s="236" t="s">
        <v>1253</v>
      </c>
      <c r="G145" s="237" t="s">
        <v>184</v>
      </c>
      <c r="H145" s="238">
        <v>95</v>
      </c>
      <c r="I145" s="239"/>
      <c r="J145" s="240">
        <f>ROUND(I145*H145,2)</f>
        <v>0</v>
      </c>
      <c r="K145" s="236" t="s">
        <v>1</v>
      </c>
      <c r="L145" s="45"/>
      <c r="M145" s="241" t="s">
        <v>1</v>
      </c>
      <c r="N145" s="242" t="s">
        <v>40</v>
      </c>
      <c r="O145" s="92"/>
      <c r="P145" s="243">
        <f>O145*H145</f>
        <v>0</v>
      </c>
      <c r="Q145" s="243">
        <v>0</v>
      </c>
      <c r="R145" s="243">
        <f>Q145*H145</f>
        <v>0</v>
      </c>
      <c r="S145" s="243">
        <v>0</v>
      </c>
      <c r="T145" s="244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5" t="s">
        <v>219</v>
      </c>
      <c r="AT145" s="245" t="s">
        <v>149</v>
      </c>
      <c r="AU145" s="245" t="s">
        <v>85</v>
      </c>
      <c r="AY145" s="18" t="s">
        <v>147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18" t="s">
        <v>83</v>
      </c>
      <c r="BK145" s="246">
        <f>ROUND(I145*H145,2)</f>
        <v>0</v>
      </c>
      <c r="BL145" s="18" t="s">
        <v>219</v>
      </c>
      <c r="BM145" s="245" t="s">
        <v>245</v>
      </c>
    </row>
    <row r="146" s="2" customFormat="1" ht="24.15" customHeight="1">
      <c r="A146" s="39"/>
      <c r="B146" s="40"/>
      <c r="C146" s="234" t="s">
        <v>204</v>
      </c>
      <c r="D146" s="234" t="s">
        <v>149</v>
      </c>
      <c r="E146" s="235" t="s">
        <v>1254</v>
      </c>
      <c r="F146" s="236" t="s">
        <v>1255</v>
      </c>
      <c r="G146" s="237" t="s">
        <v>184</v>
      </c>
      <c r="H146" s="238">
        <v>35</v>
      </c>
      <c r="I146" s="239"/>
      <c r="J146" s="240">
        <f>ROUND(I146*H146,2)</f>
        <v>0</v>
      </c>
      <c r="K146" s="236" t="s">
        <v>1</v>
      </c>
      <c r="L146" s="45"/>
      <c r="M146" s="241" t="s">
        <v>1</v>
      </c>
      <c r="N146" s="242" t="s">
        <v>40</v>
      </c>
      <c r="O146" s="92"/>
      <c r="P146" s="243">
        <f>O146*H146</f>
        <v>0</v>
      </c>
      <c r="Q146" s="243">
        <v>0</v>
      </c>
      <c r="R146" s="243">
        <f>Q146*H146</f>
        <v>0</v>
      </c>
      <c r="S146" s="243">
        <v>0</v>
      </c>
      <c r="T146" s="244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5" t="s">
        <v>219</v>
      </c>
      <c r="AT146" s="245" t="s">
        <v>149</v>
      </c>
      <c r="AU146" s="245" t="s">
        <v>85</v>
      </c>
      <c r="AY146" s="18" t="s">
        <v>147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18" t="s">
        <v>83</v>
      </c>
      <c r="BK146" s="246">
        <f>ROUND(I146*H146,2)</f>
        <v>0</v>
      </c>
      <c r="BL146" s="18" t="s">
        <v>219</v>
      </c>
      <c r="BM146" s="245" t="s">
        <v>256</v>
      </c>
    </row>
    <row r="147" s="2" customFormat="1" ht="24.15" customHeight="1">
      <c r="A147" s="39"/>
      <c r="B147" s="40"/>
      <c r="C147" s="234" t="s">
        <v>210</v>
      </c>
      <c r="D147" s="234" t="s">
        <v>149</v>
      </c>
      <c r="E147" s="235" t="s">
        <v>1256</v>
      </c>
      <c r="F147" s="236" t="s">
        <v>1257</v>
      </c>
      <c r="G147" s="237" t="s">
        <v>184</v>
      </c>
      <c r="H147" s="238">
        <v>30</v>
      </c>
      <c r="I147" s="239"/>
      <c r="J147" s="240">
        <f>ROUND(I147*H147,2)</f>
        <v>0</v>
      </c>
      <c r="K147" s="236" t="s">
        <v>1</v>
      </c>
      <c r="L147" s="45"/>
      <c r="M147" s="241" t="s">
        <v>1</v>
      </c>
      <c r="N147" s="242" t="s">
        <v>40</v>
      </c>
      <c r="O147" s="92"/>
      <c r="P147" s="243">
        <f>O147*H147</f>
        <v>0</v>
      </c>
      <c r="Q147" s="243">
        <v>0</v>
      </c>
      <c r="R147" s="243">
        <f>Q147*H147</f>
        <v>0</v>
      </c>
      <c r="S147" s="243">
        <v>0</v>
      </c>
      <c r="T147" s="244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5" t="s">
        <v>219</v>
      </c>
      <c r="AT147" s="245" t="s">
        <v>149</v>
      </c>
      <c r="AU147" s="245" t="s">
        <v>85</v>
      </c>
      <c r="AY147" s="18" t="s">
        <v>147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18" t="s">
        <v>83</v>
      </c>
      <c r="BK147" s="246">
        <f>ROUND(I147*H147,2)</f>
        <v>0</v>
      </c>
      <c r="BL147" s="18" t="s">
        <v>219</v>
      </c>
      <c r="BM147" s="245" t="s">
        <v>277</v>
      </c>
    </row>
    <row r="148" s="2" customFormat="1" ht="37.8" customHeight="1">
      <c r="A148" s="39"/>
      <c r="B148" s="40"/>
      <c r="C148" s="234" t="s">
        <v>216</v>
      </c>
      <c r="D148" s="234" t="s">
        <v>149</v>
      </c>
      <c r="E148" s="235" t="s">
        <v>1258</v>
      </c>
      <c r="F148" s="236" t="s">
        <v>1259</v>
      </c>
      <c r="G148" s="237" t="s">
        <v>184</v>
      </c>
      <c r="H148" s="238">
        <v>2</v>
      </c>
      <c r="I148" s="239"/>
      <c r="J148" s="240">
        <f>ROUND(I148*H148,2)</f>
        <v>0</v>
      </c>
      <c r="K148" s="236" t="s">
        <v>1</v>
      </c>
      <c r="L148" s="45"/>
      <c r="M148" s="241" t="s">
        <v>1</v>
      </c>
      <c r="N148" s="242" t="s">
        <v>40</v>
      </c>
      <c r="O148" s="92"/>
      <c r="P148" s="243">
        <f>O148*H148</f>
        <v>0</v>
      </c>
      <c r="Q148" s="243">
        <v>0</v>
      </c>
      <c r="R148" s="243">
        <f>Q148*H148</f>
        <v>0</v>
      </c>
      <c r="S148" s="243">
        <v>0</v>
      </c>
      <c r="T148" s="244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5" t="s">
        <v>219</v>
      </c>
      <c r="AT148" s="245" t="s">
        <v>149</v>
      </c>
      <c r="AU148" s="245" t="s">
        <v>85</v>
      </c>
      <c r="AY148" s="18" t="s">
        <v>147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18" t="s">
        <v>83</v>
      </c>
      <c r="BK148" s="246">
        <f>ROUND(I148*H148,2)</f>
        <v>0</v>
      </c>
      <c r="BL148" s="18" t="s">
        <v>219</v>
      </c>
      <c r="BM148" s="245" t="s">
        <v>286</v>
      </c>
    </row>
    <row r="149" s="12" customFormat="1" ht="22.8" customHeight="1">
      <c r="A149" s="12"/>
      <c r="B149" s="218"/>
      <c r="C149" s="219"/>
      <c r="D149" s="220" t="s">
        <v>74</v>
      </c>
      <c r="E149" s="232" t="s">
        <v>85</v>
      </c>
      <c r="F149" s="232" t="s">
        <v>1260</v>
      </c>
      <c r="G149" s="219"/>
      <c r="H149" s="219"/>
      <c r="I149" s="222"/>
      <c r="J149" s="233">
        <f>BK149</f>
        <v>0</v>
      </c>
      <c r="K149" s="219"/>
      <c r="L149" s="224"/>
      <c r="M149" s="225"/>
      <c r="N149" s="226"/>
      <c r="O149" s="226"/>
      <c r="P149" s="227">
        <f>SUM(P150:P159)</f>
        <v>0</v>
      </c>
      <c r="Q149" s="226"/>
      <c r="R149" s="227">
        <f>SUM(R150:R159)</f>
        <v>0</v>
      </c>
      <c r="S149" s="226"/>
      <c r="T149" s="228">
        <f>SUM(T150:T159)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9" t="s">
        <v>83</v>
      </c>
      <c r="AT149" s="230" t="s">
        <v>74</v>
      </c>
      <c r="AU149" s="230" t="s">
        <v>83</v>
      </c>
      <c r="AY149" s="229" t="s">
        <v>147</v>
      </c>
      <c r="BK149" s="231">
        <f>SUM(BK150:BK159)</f>
        <v>0</v>
      </c>
    </row>
    <row r="150" s="2" customFormat="1" ht="62.7" customHeight="1">
      <c r="A150" s="39"/>
      <c r="B150" s="40"/>
      <c r="C150" s="234" t="s">
        <v>221</v>
      </c>
      <c r="D150" s="234" t="s">
        <v>149</v>
      </c>
      <c r="E150" s="235" t="s">
        <v>1261</v>
      </c>
      <c r="F150" s="236" t="s">
        <v>1262</v>
      </c>
      <c r="G150" s="237" t="s">
        <v>809</v>
      </c>
      <c r="H150" s="238">
        <v>1</v>
      </c>
      <c r="I150" s="239"/>
      <c r="J150" s="240">
        <f>ROUND(I150*H150,2)</f>
        <v>0</v>
      </c>
      <c r="K150" s="236" t="s">
        <v>1</v>
      </c>
      <c r="L150" s="45"/>
      <c r="M150" s="241" t="s">
        <v>1</v>
      </c>
      <c r="N150" s="242" t="s">
        <v>40</v>
      </c>
      <c r="O150" s="92"/>
      <c r="P150" s="243">
        <f>O150*H150</f>
        <v>0</v>
      </c>
      <c r="Q150" s="243">
        <v>0</v>
      </c>
      <c r="R150" s="243">
        <f>Q150*H150</f>
        <v>0</v>
      </c>
      <c r="S150" s="243">
        <v>0</v>
      </c>
      <c r="T150" s="244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5" t="s">
        <v>219</v>
      </c>
      <c r="AT150" s="245" t="s">
        <v>149</v>
      </c>
      <c r="AU150" s="245" t="s">
        <v>85</v>
      </c>
      <c r="AY150" s="18" t="s">
        <v>147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8" t="s">
        <v>83</v>
      </c>
      <c r="BK150" s="246">
        <f>ROUND(I150*H150,2)</f>
        <v>0</v>
      </c>
      <c r="BL150" s="18" t="s">
        <v>219</v>
      </c>
      <c r="BM150" s="245" t="s">
        <v>299</v>
      </c>
    </row>
    <row r="151" s="2" customFormat="1" ht="14.4" customHeight="1">
      <c r="A151" s="39"/>
      <c r="B151" s="40"/>
      <c r="C151" s="234" t="s">
        <v>8</v>
      </c>
      <c r="D151" s="234" t="s">
        <v>149</v>
      </c>
      <c r="E151" s="235" t="s">
        <v>1263</v>
      </c>
      <c r="F151" s="236" t="s">
        <v>1264</v>
      </c>
      <c r="G151" s="237" t="s">
        <v>809</v>
      </c>
      <c r="H151" s="238">
        <v>4</v>
      </c>
      <c r="I151" s="239"/>
      <c r="J151" s="240">
        <f>ROUND(I151*H151,2)</f>
        <v>0</v>
      </c>
      <c r="K151" s="236" t="s">
        <v>1</v>
      </c>
      <c r="L151" s="45"/>
      <c r="M151" s="241" t="s">
        <v>1</v>
      </c>
      <c r="N151" s="242" t="s">
        <v>40</v>
      </c>
      <c r="O151" s="92"/>
      <c r="P151" s="243">
        <f>O151*H151</f>
        <v>0</v>
      </c>
      <c r="Q151" s="243">
        <v>0</v>
      </c>
      <c r="R151" s="243">
        <f>Q151*H151</f>
        <v>0</v>
      </c>
      <c r="S151" s="243">
        <v>0</v>
      </c>
      <c r="T151" s="244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5" t="s">
        <v>219</v>
      </c>
      <c r="AT151" s="245" t="s">
        <v>149</v>
      </c>
      <c r="AU151" s="245" t="s">
        <v>85</v>
      </c>
      <c r="AY151" s="18" t="s">
        <v>147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18" t="s">
        <v>83</v>
      </c>
      <c r="BK151" s="246">
        <f>ROUND(I151*H151,2)</f>
        <v>0</v>
      </c>
      <c r="BL151" s="18" t="s">
        <v>219</v>
      </c>
      <c r="BM151" s="245" t="s">
        <v>314</v>
      </c>
    </row>
    <row r="152" s="2" customFormat="1" ht="24.15" customHeight="1">
      <c r="A152" s="39"/>
      <c r="B152" s="40"/>
      <c r="C152" s="234" t="s">
        <v>219</v>
      </c>
      <c r="D152" s="234" t="s">
        <v>149</v>
      </c>
      <c r="E152" s="235" t="s">
        <v>1265</v>
      </c>
      <c r="F152" s="236" t="s">
        <v>1266</v>
      </c>
      <c r="G152" s="237" t="s">
        <v>809</v>
      </c>
      <c r="H152" s="238">
        <v>2</v>
      </c>
      <c r="I152" s="239"/>
      <c r="J152" s="240">
        <f>ROUND(I152*H152,2)</f>
        <v>0</v>
      </c>
      <c r="K152" s="236" t="s">
        <v>1</v>
      </c>
      <c r="L152" s="45"/>
      <c r="M152" s="241" t="s">
        <v>1</v>
      </c>
      <c r="N152" s="242" t="s">
        <v>40</v>
      </c>
      <c r="O152" s="92"/>
      <c r="P152" s="243">
        <f>O152*H152</f>
        <v>0</v>
      </c>
      <c r="Q152" s="243">
        <v>0</v>
      </c>
      <c r="R152" s="243">
        <f>Q152*H152</f>
        <v>0</v>
      </c>
      <c r="S152" s="243">
        <v>0</v>
      </c>
      <c r="T152" s="244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5" t="s">
        <v>219</v>
      </c>
      <c r="AT152" s="245" t="s">
        <v>149</v>
      </c>
      <c r="AU152" s="245" t="s">
        <v>85</v>
      </c>
      <c r="AY152" s="18" t="s">
        <v>147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18" t="s">
        <v>83</v>
      </c>
      <c r="BK152" s="246">
        <f>ROUND(I152*H152,2)</f>
        <v>0</v>
      </c>
      <c r="BL152" s="18" t="s">
        <v>219</v>
      </c>
      <c r="BM152" s="245" t="s">
        <v>326</v>
      </c>
    </row>
    <row r="153" s="2" customFormat="1" ht="37.8" customHeight="1">
      <c r="A153" s="39"/>
      <c r="B153" s="40"/>
      <c r="C153" s="234" t="s">
        <v>231</v>
      </c>
      <c r="D153" s="234" t="s">
        <v>149</v>
      </c>
      <c r="E153" s="235" t="s">
        <v>1267</v>
      </c>
      <c r="F153" s="236" t="s">
        <v>1240</v>
      </c>
      <c r="G153" s="237" t="s">
        <v>809</v>
      </c>
      <c r="H153" s="238">
        <v>8</v>
      </c>
      <c r="I153" s="239"/>
      <c r="J153" s="240">
        <f>ROUND(I153*H153,2)</f>
        <v>0</v>
      </c>
      <c r="K153" s="236" t="s">
        <v>1</v>
      </c>
      <c r="L153" s="45"/>
      <c r="M153" s="241" t="s">
        <v>1</v>
      </c>
      <c r="N153" s="242" t="s">
        <v>40</v>
      </c>
      <c r="O153" s="92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5" t="s">
        <v>219</v>
      </c>
      <c r="AT153" s="245" t="s">
        <v>149</v>
      </c>
      <c r="AU153" s="245" t="s">
        <v>85</v>
      </c>
      <c r="AY153" s="18" t="s">
        <v>147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8" t="s">
        <v>83</v>
      </c>
      <c r="BK153" s="246">
        <f>ROUND(I153*H153,2)</f>
        <v>0</v>
      </c>
      <c r="BL153" s="18" t="s">
        <v>219</v>
      </c>
      <c r="BM153" s="245" t="s">
        <v>336</v>
      </c>
    </row>
    <row r="154" s="2" customFormat="1" ht="37.8" customHeight="1">
      <c r="A154" s="39"/>
      <c r="B154" s="40"/>
      <c r="C154" s="234" t="s">
        <v>237</v>
      </c>
      <c r="D154" s="234" t="s">
        <v>149</v>
      </c>
      <c r="E154" s="235" t="s">
        <v>1268</v>
      </c>
      <c r="F154" s="236" t="s">
        <v>1269</v>
      </c>
      <c r="G154" s="237" t="s">
        <v>809</v>
      </c>
      <c r="H154" s="238">
        <v>4</v>
      </c>
      <c r="I154" s="239"/>
      <c r="J154" s="240">
        <f>ROUND(I154*H154,2)</f>
        <v>0</v>
      </c>
      <c r="K154" s="236" t="s">
        <v>1</v>
      </c>
      <c r="L154" s="45"/>
      <c r="M154" s="241" t="s">
        <v>1</v>
      </c>
      <c r="N154" s="242" t="s">
        <v>40</v>
      </c>
      <c r="O154" s="92"/>
      <c r="P154" s="243">
        <f>O154*H154</f>
        <v>0</v>
      </c>
      <c r="Q154" s="243">
        <v>0</v>
      </c>
      <c r="R154" s="243">
        <f>Q154*H154</f>
        <v>0</v>
      </c>
      <c r="S154" s="243">
        <v>0</v>
      </c>
      <c r="T154" s="244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5" t="s">
        <v>219</v>
      </c>
      <c r="AT154" s="245" t="s">
        <v>149</v>
      </c>
      <c r="AU154" s="245" t="s">
        <v>85</v>
      </c>
      <c r="AY154" s="18" t="s">
        <v>147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18" t="s">
        <v>83</v>
      </c>
      <c r="BK154" s="246">
        <f>ROUND(I154*H154,2)</f>
        <v>0</v>
      </c>
      <c r="BL154" s="18" t="s">
        <v>219</v>
      </c>
      <c r="BM154" s="245" t="s">
        <v>345</v>
      </c>
    </row>
    <row r="155" s="2" customFormat="1" ht="37.8" customHeight="1">
      <c r="A155" s="39"/>
      <c r="B155" s="40"/>
      <c r="C155" s="234" t="s">
        <v>241</v>
      </c>
      <c r="D155" s="234" t="s">
        <v>149</v>
      </c>
      <c r="E155" s="235" t="s">
        <v>1270</v>
      </c>
      <c r="F155" s="236" t="s">
        <v>1246</v>
      </c>
      <c r="G155" s="237" t="s">
        <v>809</v>
      </c>
      <c r="H155" s="238">
        <v>3</v>
      </c>
      <c r="I155" s="239"/>
      <c r="J155" s="240">
        <f>ROUND(I155*H155,2)</f>
        <v>0</v>
      </c>
      <c r="K155" s="236" t="s">
        <v>1</v>
      </c>
      <c r="L155" s="45"/>
      <c r="M155" s="241" t="s">
        <v>1</v>
      </c>
      <c r="N155" s="242" t="s">
        <v>40</v>
      </c>
      <c r="O155" s="92"/>
      <c r="P155" s="243">
        <f>O155*H155</f>
        <v>0</v>
      </c>
      <c r="Q155" s="243">
        <v>0</v>
      </c>
      <c r="R155" s="243">
        <f>Q155*H155</f>
        <v>0</v>
      </c>
      <c r="S155" s="243">
        <v>0</v>
      </c>
      <c r="T155" s="244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5" t="s">
        <v>219</v>
      </c>
      <c r="AT155" s="245" t="s">
        <v>149</v>
      </c>
      <c r="AU155" s="245" t="s">
        <v>85</v>
      </c>
      <c r="AY155" s="18" t="s">
        <v>147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18" t="s">
        <v>83</v>
      </c>
      <c r="BK155" s="246">
        <f>ROUND(I155*H155,2)</f>
        <v>0</v>
      </c>
      <c r="BL155" s="18" t="s">
        <v>219</v>
      </c>
      <c r="BM155" s="245" t="s">
        <v>296</v>
      </c>
    </row>
    <row r="156" s="2" customFormat="1" ht="14.4" customHeight="1">
      <c r="A156" s="39"/>
      <c r="B156" s="40"/>
      <c r="C156" s="234" t="s">
        <v>245</v>
      </c>
      <c r="D156" s="234" t="s">
        <v>149</v>
      </c>
      <c r="E156" s="235" t="s">
        <v>1271</v>
      </c>
      <c r="F156" s="236" t="s">
        <v>1272</v>
      </c>
      <c r="G156" s="237" t="s">
        <v>809</v>
      </c>
      <c r="H156" s="238">
        <v>4</v>
      </c>
      <c r="I156" s="239"/>
      <c r="J156" s="240">
        <f>ROUND(I156*H156,2)</f>
        <v>0</v>
      </c>
      <c r="K156" s="236" t="s">
        <v>1</v>
      </c>
      <c r="L156" s="45"/>
      <c r="M156" s="241" t="s">
        <v>1</v>
      </c>
      <c r="N156" s="242" t="s">
        <v>40</v>
      </c>
      <c r="O156" s="92"/>
      <c r="P156" s="243">
        <f>O156*H156</f>
        <v>0</v>
      </c>
      <c r="Q156" s="243">
        <v>0</v>
      </c>
      <c r="R156" s="243">
        <f>Q156*H156</f>
        <v>0</v>
      </c>
      <c r="S156" s="243">
        <v>0</v>
      </c>
      <c r="T156" s="244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5" t="s">
        <v>219</v>
      </c>
      <c r="AT156" s="245" t="s">
        <v>149</v>
      </c>
      <c r="AU156" s="245" t="s">
        <v>85</v>
      </c>
      <c r="AY156" s="18" t="s">
        <v>147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8" t="s">
        <v>83</v>
      </c>
      <c r="BK156" s="246">
        <f>ROUND(I156*H156,2)</f>
        <v>0</v>
      </c>
      <c r="BL156" s="18" t="s">
        <v>219</v>
      </c>
      <c r="BM156" s="245" t="s">
        <v>377</v>
      </c>
    </row>
    <row r="157" s="2" customFormat="1" ht="37.8" customHeight="1">
      <c r="A157" s="39"/>
      <c r="B157" s="40"/>
      <c r="C157" s="234" t="s">
        <v>7</v>
      </c>
      <c r="D157" s="234" t="s">
        <v>149</v>
      </c>
      <c r="E157" s="235" t="s">
        <v>1273</v>
      </c>
      <c r="F157" s="236" t="s">
        <v>1253</v>
      </c>
      <c r="G157" s="237" t="s">
        <v>184</v>
      </c>
      <c r="H157" s="238">
        <v>75</v>
      </c>
      <c r="I157" s="239"/>
      <c r="J157" s="240">
        <f>ROUND(I157*H157,2)</f>
        <v>0</v>
      </c>
      <c r="K157" s="236" t="s">
        <v>1</v>
      </c>
      <c r="L157" s="45"/>
      <c r="M157" s="241" t="s">
        <v>1</v>
      </c>
      <c r="N157" s="242" t="s">
        <v>40</v>
      </c>
      <c r="O157" s="92"/>
      <c r="P157" s="243">
        <f>O157*H157</f>
        <v>0</v>
      </c>
      <c r="Q157" s="243">
        <v>0</v>
      </c>
      <c r="R157" s="243">
        <f>Q157*H157</f>
        <v>0</v>
      </c>
      <c r="S157" s="243">
        <v>0</v>
      </c>
      <c r="T157" s="244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5" t="s">
        <v>219</v>
      </c>
      <c r="AT157" s="245" t="s">
        <v>149</v>
      </c>
      <c r="AU157" s="245" t="s">
        <v>85</v>
      </c>
      <c r="AY157" s="18" t="s">
        <v>147</v>
      </c>
      <c r="BE157" s="246">
        <f>IF(N157="základní",J157,0)</f>
        <v>0</v>
      </c>
      <c r="BF157" s="246">
        <f>IF(N157="snížená",J157,0)</f>
        <v>0</v>
      </c>
      <c r="BG157" s="246">
        <f>IF(N157="zákl. přenesená",J157,0)</f>
        <v>0</v>
      </c>
      <c r="BH157" s="246">
        <f>IF(N157="sníž. přenesená",J157,0)</f>
        <v>0</v>
      </c>
      <c r="BI157" s="246">
        <f>IF(N157="nulová",J157,0)</f>
        <v>0</v>
      </c>
      <c r="BJ157" s="18" t="s">
        <v>83</v>
      </c>
      <c r="BK157" s="246">
        <f>ROUND(I157*H157,2)</f>
        <v>0</v>
      </c>
      <c r="BL157" s="18" t="s">
        <v>219</v>
      </c>
      <c r="BM157" s="245" t="s">
        <v>406</v>
      </c>
    </row>
    <row r="158" s="2" customFormat="1" ht="24.15" customHeight="1">
      <c r="A158" s="39"/>
      <c r="B158" s="40"/>
      <c r="C158" s="234" t="s">
        <v>256</v>
      </c>
      <c r="D158" s="234" t="s">
        <v>149</v>
      </c>
      <c r="E158" s="235" t="s">
        <v>1274</v>
      </c>
      <c r="F158" s="236" t="s">
        <v>1255</v>
      </c>
      <c r="G158" s="237" t="s">
        <v>184</v>
      </c>
      <c r="H158" s="238">
        <v>25</v>
      </c>
      <c r="I158" s="239"/>
      <c r="J158" s="240">
        <f>ROUND(I158*H158,2)</f>
        <v>0</v>
      </c>
      <c r="K158" s="236" t="s">
        <v>1</v>
      </c>
      <c r="L158" s="45"/>
      <c r="M158" s="241" t="s">
        <v>1</v>
      </c>
      <c r="N158" s="242" t="s">
        <v>40</v>
      </c>
      <c r="O158" s="92"/>
      <c r="P158" s="243">
        <f>O158*H158</f>
        <v>0</v>
      </c>
      <c r="Q158" s="243">
        <v>0</v>
      </c>
      <c r="R158" s="243">
        <f>Q158*H158</f>
        <v>0</v>
      </c>
      <c r="S158" s="243">
        <v>0</v>
      </c>
      <c r="T158" s="244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5" t="s">
        <v>219</v>
      </c>
      <c r="AT158" s="245" t="s">
        <v>149</v>
      </c>
      <c r="AU158" s="245" t="s">
        <v>85</v>
      </c>
      <c r="AY158" s="18" t="s">
        <v>147</v>
      </c>
      <c r="BE158" s="246">
        <f>IF(N158="základní",J158,0)</f>
        <v>0</v>
      </c>
      <c r="BF158" s="246">
        <f>IF(N158="snížená",J158,0)</f>
        <v>0</v>
      </c>
      <c r="BG158" s="246">
        <f>IF(N158="zákl. přenesená",J158,0)</f>
        <v>0</v>
      </c>
      <c r="BH158" s="246">
        <f>IF(N158="sníž. přenesená",J158,0)</f>
        <v>0</v>
      </c>
      <c r="BI158" s="246">
        <f>IF(N158="nulová",J158,0)</f>
        <v>0</v>
      </c>
      <c r="BJ158" s="18" t="s">
        <v>83</v>
      </c>
      <c r="BK158" s="246">
        <f>ROUND(I158*H158,2)</f>
        <v>0</v>
      </c>
      <c r="BL158" s="18" t="s">
        <v>219</v>
      </c>
      <c r="BM158" s="245" t="s">
        <v>434</v>
      </c>
    </row>
    <row r="159" s="2" customFormat="1" ht="24.15" customHeight="1">
      <c r="A159" s="39"/>
      <c r="B159" s="40"/>
      <c r="C159" s="234" t="s">
        <v>261</v>
      </c>
      <c r="D159" s="234" t="s">
        <v>149</v>
      </c>
      <c r="E159" s="235" t="s">
        <v>1275</v>
      </c>
      <c r="F159" s="236" t="s">
        <v>1257</v>
      </c>
      <c r="G159" s="237" t="s">
        <v>184</v>
      </c>
      <c r="H159" s="238">
        <v>16</v>
      </c>
      <c r="I159" s="239"/>
      <c r="J159" s="240">
        <f>ROUND(I159*H159,2)</f>
        <v>0</v>
      </c>
      <c r="K159" s="236" t="s">
        <v>1</v>
      </c>
      <c r="L159" s="45"/>
      <c r="M159" s="241" t="s">
        <v>1</v>
      </c>
      <c r="N159" s="242" t="s">
        <v>40</v>
      </c>
      <c r="O159" s="92"/>
      <c r="P159" s="243">
        <f>O159*H159</f>
        <v>0</v>
      </c>
      <c r="Q159" s="243">
        <v>0</v>
      </c>
      <c r="R159" s="243">
        <f>Q159*H159</f>
        <v>0</v>
      </c>
      <c r="S159" s="243">
        <v>0</v>
      </c>
      <c r="T159" s="244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5" t="s">
        <v>219</v>
      </c>
      <c r="AT159" s="245" t="s">
        <v>149</v>
      </c>
      <c r="AU159" s="245" t="s">
        <v>85</v>
      </c>
      <c r="AY159" s="18" t="s">
        <v>147</v>
      </c>
      <c r="BE159" s="246">
        <f>IF(N159="základní",J159,0)</f>
        <v>0</v>
      </c>
      <c r="BF159" s="246">
        <f>IF(N159="snížená",J159,0)</f>
        <v>0</v>
      </c>
      <c r="BG159" s="246">
        <f>IF(N159="zákl. přenesená",J159,0)</f>
        <v>0</v>
      </c>
      <c r="BH159" s="246">
        <f>IF(N159="sníž. přenesená",J159,0)</f>
        <v>0</v>
      </c>
      <c r="BI159" s="246">
        <f>IF(N159="nulová",J159,0)</f>
        <v>0</v>
      </c>
      <c r="BJ159" s="18" t="s">
        <v>83</v>
      </c>
      <c r="BK159" s="246">
        <f>ROUND(I159*H159,2)</f>
        <v>0</v>
      </c>
      <c r="BL159" s="18" t="s">
        <v>219</v>
      </c>
      <c r="BM159" s="245" t="s">
        <v>451</v>
      </c>
    </row>
    <row r="160" s="12" customFormat="1" ht="22.8" customHeight="1">
      <c r="A160" s="12"/>
      <c r="B160" s="218"/>
      <c r="C160" s="219"/>
      <c r="D160" s="220" t="s">
        <v>74</v>
      </c>
      <c r="E160" s="232" t="s">
        <v>163</v>
      </c>
      <c r="F160" s="232" t="s">
        <v>1276</v>
      </c>
      <c r="G160" s="219"/>
      <c r="H160" s="219"/>
      <c r="I160" s="222"/>
      <c r="J160" s="233">
        <f>BK160</f>
        <v>0</v>
      </c>
      <c r="K160" s="219"/>
      <c r="L160" s="224"/>
      <c r="M160" s="225"/>
      <c r="N160" s="226"/>
      <c r="O160" s="226"/>
      <c r="P160" s="227">
        <f>SUM(P161:P175)</f>
        <v>0</v>
      </c>
      <c r="Q160" s="226"/>
      <c r="R160" s="227">
        <f>SUM(R161:R175)</f>
        <v>0</v>
      </c>
      <c r="S160" s="226"/>
      <c r="T160" s="228">
        <f>SUM(T161:T175)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9" t="s">
        <v>83</v>
      </c>
      <c r="AT160" s="230" t="s">
        <v>74</v>
      </c>
      <c r="AU160" s="230" t="s">
        <v>83</v>
      </c>
      <c r="AY160" s="229" t="s">
        <v>147</v>
      </c>
      <c r="BK160" s="231">
        <f>SUM(BK161:BK175)</f>
        <v>0</v>
      </c>
    </row>
    <row r="161" s="2" customFormat="1" ht="62.7" customHeight="1">
      <c r="A161" s="39"/>
      <c r="B161" s="40"/>
      <c r="C161" s="234" t="s">
        <v>268</v>
      </c>
      <c r="D161" s="234" t="s">
        <v>149</v>
      </c>
      <c r="E161" s="235" t="s">
        <v>1277</v>
      </c>
      <c r="F161" s="236" t="s">
        <v>1278</v>
      </c>
      <c r="G161" s="237" t="s">
        <v>809</v>
      </c>
      <c r="H161" s="238">
        <v>1</v>
      </c>
      <c r="I161" s="239"/>
      <c r="J161" s="240">
        <f>ROUND(I161*H161,2)</f>
        <v>0</v>
      </c>
      <c r="K161" s="236" t="s">
        <v>1</v>
      </c>
      <c r="L161" s="45"/>
      <c r="M161" s="241" t="s">
        <v>1</v>
      </c>
      <c r="N161" s="242" t="s">
        <v>40</v>
      </c>
      <c r="O161" s="92"/>
      <c r="P161" s="243">
        <f>O161*H161</f>
        <v>0</v>
      </c>
      <c r="Q161" s="243">
        <v>0</v>
      </c>
      <c r="R161" s="243">
        <f>Q161*H161</f>
        <v>0</v>
      </c>
      <c r="S161" s="243">
        <v>0</v>
      </c>
      <c r="T161" s="244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5" t="s">
        <v>219</v>
      </c>
      <c r="AT161" s="245" t="s">
        <v>149</v>
      </c>
      <c r="AU161" s="245" t="s">
        <v>85</v>
      </c>
      <c r="AY161" s="18" t="s">
        <v>147</v>
      </c>
      <c r="BE161" s="246">
        <f>IF(N161="základní",J161,0)</f>
        <v>0</v>
      </c>
      <c r="BF161" s="246">
        <f>IF(N161="snížená",J161,0)</f>
        <v>0</v>
      </c>
      <c r="BG161" s="246">
        <f>IF(N161="zákl. přenesená",J161,0)</f>
        <v>0</v>
      </c>
      <c r="BH161" s="246">
        <f>IF(N161="sníž. přenesená",J161,0)</f>
        <v>0</v>
      </c>
      <c r="BI161" s="246">
        <f>IF(N161="nulová",J161,0)</f>
        <v>0</v>
      </c>
      <c r="BJ161" s="18" t="s">
        <v>83</v>
      </c>
      <c r="BK161" s="246">
        <f>ROUND(I161*H161,2)</f>
        <v>0</v>
      </c>
      <c r="BL161" s="18" t="s">
        <v>219</v>
      </c>
      <c r="BM161" s="245" t="s">
        <v>459</v>
      </c>
    </row>
    <row r="162" s="2" customFormat="1" ht="14.4" customHeight="1">
      <c r="A162" s="39"/>
      <c r="B162" s="40"/>
      <c r="C162" s="234" t="s">
        <v>273</v>
      </c>
      <c r="D162" s="234" t="s">
        <v>149</v>
      </c>
      <c r="E162" s="235" t="s">
        <v>1279</v>
      </c>
      <c r="F162" s="236" t="s">
        <v>1236</v>
      </c>
      <c r="G162" s="237" t="s">
        <v>809</v>
      </c>
      <c r="H162" s="238">
        <v>4</v>
      </c>
      <c r="I162" s="239"/>
      <c r="J162" s="240">
        <f>ROUND(I162*H162,2)</f>
        <v>0</v>
      </c>
      <c r="K162" s="236" t="s">
        <v>1</v>
      </c>
      <c r="L162" s="45"/>
      <c r="M162" s="241" t="s">
        <v>1</v>
      </c>
      <c r="N162" s="242" t="s">
        <v>40</v>
      </c>
      <c r="O162" s="92"/>
      <c r="P162" s="243">
        <f>O162*H162</f>
        <v>0</v>
      </c>
      <c r="Q162" s="243">
        <v>0</v>
      </c>
      <c r="R162" s="243">
        <f>Q162*H162</f>
        <v>0</v>
      </c>
      <c r="S162" s="243">
        <v>0</v>
      </c>
      <c r="T162" s="244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5" t="s">
        <v>219</v>
      </c>
      <c r="AT162" s="245" t="s">
        <v>149</v>
      </c>
      <c r="AU162" s="245" t="s">
        <v>85</v>
      </c>
      <c r="AY162" s="18" t="s">
        <v>147</v>
      </c>
      <c r="BE162" s="246">
        <f>IF(N162="základní",J162,0)</f>
        <v>0</v>
      </c>
      <c r="BF162" s="246">
        <f>IF(N162="snížená",J162,0)</f>
        <v>0</v>
      </c>
      <c r="BG162" s="246">
        <f>IF(N162="zákl. přenesená",J162,0)</f>
        <v>0</v>
      </c>
      <c r="BH162" s="246">
        <f>IF(N162="sníž. přenesená",J162,0)</f>
        <v>0</v>
      </c>
      <c r="BI162" s="246">
        <f>IF(N162="nulová",J162,0)</f>
        <v>0</v>
      </c>
      <c r="BJ162" s="18" t="s">
        <v>83</v>
      </c>
      <c r="BK162" s="246">
        <f>ROUND(I162*H162,2)</f>
        <v>0</v>
      </c>
      <c r="BL162" s="18" t="s">
        <v>219</v>
      </c>
      <c r="BM162" s="245" t="s">
        <v>468</v>
      </c>
    </row>
    <row r="163" s="2" customFormat="1" ht="14.4" customHeight="1">
      <c r="A163" s="39"/>
      <c r="B163" s="40"/>
      <c r="C163" s="234" t="s">
        <v>277</v>
      </c>
      <c r="D163" s="234" t="s">
        <v>149</v>
      </c>
      <c r="E163" s="235" t="s">
        <v>1280</v>
      </c>
      <c r="F163" s="236" t="s">
        <v>1281</v>
      </c>
      <c r="G163" s="237" t="s">
        <v>809</v>
      </c>
      <c r="H163" s="238">
        <v>4</v>
      </c>
      <c r="I163" s="239"/>
      <c r="J163" s="240">
        <f>ROUND(I163*H163,2)</f>
        <v>0</v>
      </c>
      <c r="K163" s="236" t="s">
        <v>1</v>
      </c>
      <c r="L163" s="45"/>
      <c r="M163" s="241" t="s">
        <v>1</v>
      </c>
      <c r="N163" s="242" t="s">
        <v>40</v>
      </c>
      <c r="O163" s="92"/>
      <c r="P163" s="243">
        <f>O163*H163</f>
        <v>0</v>
      </c>
      <c r="Q163" s="243">
        <v>0</v>
      </c>
      <c r="R163" s="243">
        <f>Q163*H163</f>
        <v>0</v>
      </c>
      <c r="S163" s="243">
        <v>0</v>
      </c>
      <c r="T163" s="244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5" t="s">
        <v>219</v>
      </c>
      <c r="AT163" s="245" t="s">
        <v>149</v>
      </c>
      <c r="AU163" s="245" t="s">
        <v>85</v>
      </c>
      <c r="AY163" s="18" t="s">
        <v>147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18" t="s">
        <v>83</v>
      </c>
      <c r="BK163" s="246">
        <f>ROUND(I163*H163,2)</f>
        <v>0</v>
      </c>
      <c r="BL163" s="18" t="s">
        <v>219</v>
      </c>
      <c r="BM163" s="245" t="s">
        <v>320</v>
      </c>
    </row>
    <row r="164" s="2" customFormat="1" ht="37.8" customHeight="1">
      <c r="A164" s="39"/>
      <c r="B164" s="40"/>
      <c r="C164" s="234" t="s">
        <v>282</v>
      </c>
      <c r="D164" s="234" t="s">
        <v>149</v>
      </c>
      <c r="E164" s="235" t="s">
        <v>1282</v>
      </c>
      <c r="F164" s="236" t="s">
        <v>1283</v>
      </c>
      <c r="G164" s="237" t="s">
        <v>809</v>
      </c>
      <c r="H164" s="238">
        <v>9</v>
      </c>
      <c r="I164" s="239"/>
      <c r="J164" s="240">
        <f>ROUND(I164*H164,2)</f>
        <v>0</v>
      </c>
      <c r="K164" s="236" t="s">
        <v>1</v>
      </c>
      <c r="L164" s="45"/>
      <c r="M164" s="241" t="s">
        <v>1</v>
      </c>
      <c r="N164" s="242" t="s">
        <v>40</v>
      </c>
      <c r="O164" s="92"/>
      <c r="P164" s="243">
        <f>O164*H164</f>
        <v>0</v>
      </c>
      <c r="Q164" s="243">
        <v>0</v>
      </c>
      <c r="R164" s="243">
        <f>Q164*H164</f>
        <v>0</v>
      </c>
      <c r="S164" s="243">
        <v>0</v>
      </c>
      <c r="T164" s="244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5" t="s">
        <v>219</v>
      </c>
      <c r="AT164" s="245" t="s">
        <v>149</v>
      </c>
      <c r="AU164" s="245" t="s">
        <v>85</v>
      </c>
      <c r="AY164" s="18" t="s">
        <v>147</v>
      </c>
      <c r="BE164" s="246">
        <f>IF(N164="základní",J164,0)</f>
        <v>0</v>
      </c>
      <c r="BF164" s="246">
        <f>IF(N164="snížená",J164,0)</f>
        <v>0</v>
      </c>
      <c r="BG164" s="246">
        <f>IF(N164="zákl. přenesená",J164,0)</f>
        <v>0</v>
      </c>
      <c r="BH164" s="246">
        <f>IF(N164="sníž. přenesená",J164,0)</f>
        <v>0</v>
      </c>
      <c r="BI164" s="246">
        <f>IF(N164="nulová",J164,0)</f>
        <v>0</v>
      </c>
      <c r="BJ164" s="18" t="s">
        <v>83</v>
      </c>
      <c r="BK164" s="246">
        <f>ROUND(I164*H164,2)</f>
        <v>0</v>
      </c>
      <c r="BL164" s="18" t="s">
        <v>219</v>
      </c>
      <c r="BM164" s="245" t="s">
        <v>484</v>
      </c>
    </row>
    <row r="165" s="2" customFormat="1" ht="37.8" customHeight="1">
      <c r="A165" s="39"/>
      <c r="B165" s="40"/>
      <c r="C165" s="234" t="s">
        <v>286</v>
      </c>
      <c r="D165" s="234" t="s">
        <v>149</v>
      </c>
      <c r="E165" s="235" t="s">
        <v>1284</v>
      </c>
      <c r="F165" s="236" t="s">
        <v>1240</v>
      </c>
      <c r="G165" s="237" t="s">
        <v>809</v>
      </c>
      <c r="H165" s="238">
        <v>13</v>
      </c>
      <c r="I165" s="239"/>
      <c r="J165" s="240">
        <f>ROUND(I165*H165,2)</f>
        <v>0</v>
      </c>
      <c r="K165" s="236" t="s">
        <v>1</v>
      </c>
      <c r="L165" s="45"/>
      <c r="M165" s="241" t="s">
        <v>1</v>
      </c>
      <c r="N165" s="242" t="s">
        <v>40</v>
      </c>
      <c r="O165" s="92"/>
      <c r="P165" s="243">
        <f>O165*H165</f>
        <v>0</v>
      </c>
      <c r="Q165" s="243">
        <v>0</v>
      </c>
      <c r="R165" s="243">
        <f>Q165*H165</f>
        <v>0</v>
      </c>
      <c r="S165" s="243">
        <v>0</v>
      </c>
      <c r="T165" s="244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5" t="s">
        <v>219</v>
      </c>
      <c r="AT165" s="245" t="s">
        <v>149</v>
      </c>
      <c r="AU165" s="245" t="s">
        <v>85</v>
      </c>
      <c r="AY165" s="18" t="s">
        <v>147</v>
      </c>
      <c r="BE165" s="246">
        <f>IF(N165="základní",J165,0)</f>
        <v>0</v>
      </c>
      <c r="BF165" s="246">
        <f>IF(N165="snížená",J165,0)</f>
        <v>0</v>
      </c>
      <c r="BG165" s="246">
        <f>IF(N165="zákl. přenesená",J165,0)</f>
        <v>0</v>
      </c>
      <c r="BH165" s="246">
        <f>IF(N165="sníž. přenesená",J165,0)</f>
        <v>0</v>
      </c>
      <c r="BI165" s="246">
        <f>IF(N165="nulová",J165,0)</f>
        <v>0</v>
      </c>
      <c r="BJ165" s="18" t="s">
        <v>83</v>
      </c>
      <c r="BK165" s="246">
        <f>ROUND(I165*H165,2)</f>
        <v>0</v>
      </c>
      <c r="BL165" s="18" t="s">
        <v>219</v>
      </c>
      <c r="BM165" s="245" t="s">
        <v>494</v>
      </c>
    </row>
    <row r="166" s="2" customFormat="1" ht="37.8" customHeight="1">
      <c r="A166" s="39"/>
      <c r="B166" s="40"/>
      <c r="C166" s="234" t="s">
        <v>290</v>
      </c>
      <c r="D166" s="234" t="s">
        <v>149</v>
      </c>
      <c r="E166" s="235" t="s">
        <v>1285</v>
      </c>
      <c r="F166" s="236" t="s">
        <v>1286</v>
      </c>
      <c r="G166" s="237" t="s">
        <v>809</v>
      </c>
      <c r="H166" s="238">
        <v>2</v>
      </c>
      <c r="I166" s="239"/>
      <c r="J166" s="240">
        <f>ROUND(I166*H166,2)</f>
        <v>0</v>
      </c>
      <c r="K166" s="236" t="s">
        <v>1</v>
      </c>
      <c r="L166" s="45"/>
      <c r="M166" s="241" t="s">
        <v>1</v>
      </c>
      <c r="N166" s="242" t="s">
        <v>40</v>
      </c>
      <c r="O166" s="92"/>
      <c r="P166" s="243">
        <f>O166*H166</f>
        <v>0</v>
      </c>
      <c r="Q166" s="243">
        <v>0</v>
      </c>
      <c r="R166" s="243">
        <f>Q166*H166</f>
        <v>0</v>
      </c>
      <c r="S166" s="243">
        <v>0</v>
      </c>
      <c r="T166" s="244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5" t="s">
        <v>219</v>
      </c>
      <c r="AT166" s="245" t="s">
        <v>149</v>
      </c>
      <c r="AU166" s="245" t="s">
        <v>85</v>
      </c>
      <c r="AY166" s="18" t="s">
        <v>147</v>
      </c>
      <c r="BE166" s="246">
        <f>IF(N166="základní",J166,0)</f>
        <v>0</v>
      </c>
      <c r="BF166" s="246">
        <f>IF(N166="snížená",J166,0)</f>
        <v>0</v>
      </c>
      <c r="BG166" s="246">
        <f>IF(N166="zákl. přenesená",J166,0)</f>
        <v>0</v>
      </c>
      <c r="BH166" s="246">
        <f>IF(N166="sníž. přenesená",J166,0)</f>
        <v>0</v>
      </c>
      <c r="BI166" s="246">
        <f>IF(N166="nulová",J166,0)</f>
        <v>0</v>
      </c>
      <c r="BJ166" s="18" t="s">
        <v>83</v>
      </c>
      <c r="BK166" s="246">
        <f>ROUND(I166*H166,2)</f>
        <v>0</v>
      </c>
      <c r="BL166" s="18" t="s">
        <v>219</v>
      </c>
      <c r="BM166" s="245" t="s">
        <v>508</v>
      </c>
    </row>
    <row r="167" s="2" customFormat="1" ht="37.8" customHeight="1">
      <c r="A167" s="39"/>
      <c r="B167" s="40"/>
      <c r="C167" s="234" t="s">
        <v>299</v>
      </c>
      <c r="D167" s="234" t="s">
        <v>149</v>
      </c>
      <c r="E167" s="235" t="s">
        <v>1287</v>
      </c>
      <c r="F167" s="236" t="s">
        <v>1288</v>
      </c>
      <c r="G167" s="237" t="s">
        <v>809</v>
      </c>
      <c r="H167" s="238">
        <v>9</v>
      </c>
      <c r="I167" s="239"/>
      <c r="J167" s="240">
        <f>ROUND(I167*H167,2)</f>
        <v>0</v>
      </c>
      <c r="K167" s="236" t="s">
        <v>1</v>
      </c>
      <c r="L167" s="45"/>
      <c r="M167" s="241" t="s">
        <v>1</v>
      </c>
      <c r="N167" s="242" t="s">
        <v>40</v>
      </c>
      <c r="O167" s="92"/>
      <c r="P167" s="243">
        <f>O167*H167</f>
        <v>0</v>
      </c>
      <c r="Q167" s="243">
        <v>0</v>
      </c>
      <c r="R167" s="243">
        <f>Q167*H167</f>
        <v>0</v>
      </c>
      <c r="S167" s="243">
        <v>0</v>
      </c>
      <c r="T167" s="244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5" t="s">
        <v>219</v>
      </c>
      <c r="AT167" s="245" t="s">
        <v>149</v>
      </c>
      <c r="AU167" s="245" t="s">
        <v>85</v>
      </c>
      <c r="AY167" s="18" t="s">
        <v>147</v>
      </c>
      <c r="BE167" s="246">
        <f>IF(N167="základní",J167,0)</f>
        <v>0</v>
      </c>
      <c r="BF167" s="246">
        <f>IF(N167="snížená",J167,0)</f>
        <v>0</v>
      </c>
      <c r="BG167" s="246">
        <f>IF(N167="zákl. přenesená",J167,0)</f>
        <v>0</v>
      </c>
      <c r="BH167" s="246">
        <f>IF(N167="sníž. přenesená",J167,0)</f>
        <v>0</v>
      </c>
      <c r="BI167" s="246">
        <f>IF(N167="nulová",J167,0)</f>
        <v>0</v>
      </c>
      <c r="BJ167" s="18" t="s">
        <v>83</v>
      </c>
      <c r="BK167" s="246">
        <f>ROUND(I167*H167,2)</f>
        <v>0</v>
      </c>
      <c r="BL167" s="18" t="s">
        <v>219</v>
      </c>
      <c r="BM167" s="245" t="s">
        <v>519</v>
      </c>
    </row>
    <row r="168" s="2" customFormat="1" ht="37.8" customHeight="1">
      <c r="A168" s="39"/>
      <c r="B168" s="40"/>
      <c r="C168" s="234" t="s">
        <v>304</v>
      </c>
      <c r="D168" s="234" t="s">
        <v>149</v>
      </c>
      <c r="E168" s="235" t="s">
        <v>1289</v>
      </c>
      <c r="F168" s="236" t="s">
        <v>1290</v>
      </c>
      <c r="G168" s="237" t="s">
        <v>809</v>
      </c>
      <c r="H168" s="238">
        <v>3</v>
      </c>
      <c r="I168" s="239"/>
      <c r="J168" s="240">
        <f>ROUND(I168*H168,2)</f>
        <v>0</v>
      </c>
      <c r="K168" s="236" t="s">
        <v>1</v>
      </c>
      <c r="L168" s="45"/>
      <c r="M168" s="241" t="s">
        <v>1</v>
      </c>
      <c r="N168" s="242" t="s">
        <v>40</v>
      </c>
      <c r="O168" s="92"/>
      <c r="P168" s="243">
        <f>O168*H168</f>
        <v>0</v>
      </c>
      <c r="Q168" s="243">
        <v>0</v>
      </c>
      <c r="R168" s="243">
        <f>Q168*H168</f>
        <v>0</v>
      </c>
      <c r="S168" s="243">
        <v>0</v>
      </c>
      <c r="T168" s="244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5" t="s">
        <v>219</v>
      </c>
      <c r="AT168" s="245" t="s">
        <v>149</v>
      </c>
      <c r="AU168" s="245" t="s">
        <v>85</v>
      </c>
      <c r="AY168" s="18" t="s">
        <v>147</v>
      </c>
      <c r="BE168" s="246">
        <f>IF(N168="základní",J168,0)</f>
        <v>0</v>
      </c>
      <c r="BF168" s="246">
        <f>IF(N168="snížená",J168,0)</f>
        <v>0</v>
      </c>
      <c r="BG168" s="246">
        <f>IF(N168="zákl. přenesená",J168,0)</f>
        <v>0</v>
      </c>
      <c r="BH168" s="246">
        <f>IF(N168="sníž. přenesená",J168,0)</f>
        <v>0</v>
      </c>
      <c r="BI168" s="246">
        <f>IF(N168="nulová",J168,0)</f>
        <v>0</v>
      </c>
      <c r="BJ168" s="18" t="s">
        <v>83</v>
      </c>
      <c r="BK168" s="246">
        <f>ROUND(I168*H168,2)</f>
        <v>0</v>
      </c>
      <c r="BL168" s="18" t="s">
        <v>219</v>
      </c>
      <c r="BM168" s="245" t="s">
        <v>532</v>
      </c>
    </row>
    <row r="169" s="2" customFormat="1" ht="37.8" customHeight="1">
      <c r="A169" s="39"/>
      <c r="B169" s="40"/>
      <c r="C169" s="234" t="s">
        <v>314</v>
      </c>
      <c r="D169" s="234" t="s">
        <v>149</v>
      </c>
      <c r="E169" s="235" t="s">
        <v>1291</v>
      </c>
      <c r="F169" s="236" t="s">
        <v>1246</v>
      </c>
      <c r="G169" s="237" t="s">
        <v>809</v>
      </c>
      <c r="H169" s="238">
        <v>2</v>
      </c>
      <c r="I169" s="239"/>
      <c r="J169" s="240">
        <f>ROUND(I169*H169,2)</f>
        <v>0</v>
      </c>
      <c r="K169" s="236" t="s">
        <v>1</v>
      </c>
      <c r="L169" s="45"/>
      <c r="M169" s="241" t="s">
        <v>1</v>
      </c>
      <c r="N169" s="242" t="s">
        <v>40</v>
      </c>
      <c r="O169" s="92"/>
      <c r="P169" s="243">
        <f>O169*H169</f>
        <v>0</v>
      </c>
      <c r="Q169" s="243">
        <v>0</v>
      </c>
      <c r="R169" s="243">
        <f>Q169*H169</f>
        <v>0</v>
      </c>
      <c r="S169" s="243">
        <v>0</v>
      </c>
      <c r="T169" s="244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5" t="s">
        <v>219</v>
      </c>
      <c r="AT169" s="245" t="s">
        <v>149</v>
      </c>
      <c r="AU169" s="245" t="s">
        <v>85</v>
      </c>
      <c r="AY169" s="18" t="s">
        <v>147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18" t="s">
        <v>83</v>
      </c>
      <c r="BK169" s="246">
        <f>ROUND(I169*H169,2)</f>
        <v>0</v>
      </c>
      <c r="BL169" s="18" t="s">
        <v>219</v>
      </c>
      <c r="BM169" s="245" t="s">
        <v>541</v>
      </c>
    </row>
    <row r="170" s="2" customFormat="1" ht="37.8" customHeight="1">
      <c r="A170" s="39"/>
      <c r="B170" s="40"/>
      <c r="C170" s="234" t="s">
        <v>321</v>
      </c>
      <c r="D170" s="234" t="s">
        <v>149</v>
      </c>
      <c r="E170" s="235" t="s">
        <v>1292</v>
      </c>
      <c r="F170" s="236" t="s">
        <v>1293</v>
      </c>
      <c r="G170" s="237" t="s">
        <v>809</v>
      </c>
      <c r="H170" s="238">
        <v>3</v>
      </c>
      <c r="I170" s="239"/>
      <c r="J170" s="240">
        <f>ROUND(I170*H170,2)</f>
        <v>0</v>
      </c>
      <c r="K170" s="236" t="s">
        <v>1</v>
      </c>
      <c r="L170" s="45"/>
      <c r="M170" s="241" t="s">
        <v>1</v>
      </c>
      <c r="N170" s="242" t="s">
        <v>40</v>
      </c>
      <c r="O170" s="92"/>
      <c r="P170" s="243">
        <f>O170*H170</f>
        <v>0</v>
      </c>
      <c r="Q170" s="243">
        <v>0</v>
      </c>
      <c r="R170" s="243">
        <f>Q170*H170</f>
        <v>0</v>
      </c>
      <c r="S170" s="243">
        <v>0</v>
      </c>
      <c r="T170" s="244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5" t="s">
        <v>219</v>
      </c>
      <c r="AT170" s="245" t="s">
        <v>149</v>
      </c>
      <c r="AU170" s="245" t="s">
        <v>85</v>
      </c>
      <c r="AY170" s="18" t="s">
        <v>147</v>
      </c>
      <c r="BE170" s="246">
        <f>IF(N170="základní",J170,0)</f>
        <v>0</v>
      </c>
      <c r="BF170" s="246">
        <f>IF(N170="snížená",J170,0)</f>
        <v>0</v>
      </c>
      <c r="BG170" s="246">
        <f>IF(N170="zákl. přenesená",J170,0)</f>
        <v>0</v>
      </c>
      <c r="BH170" s="246">
        <f>IF(N170="sníž. přenesená",J170,0)</f>
        <v>0</v>
      </c>
      <c r="BI170" s="246">
        <f>IF(N170="nulová",J170,0)</f>
        <v>0</v>
      </c>
      <c r="BJ170" s="18" t="s">
        <v>83</v>
      </c>
      <c r="BK170" s="246">
        <f>ROUND(I170*H170,2)</f>
        <v>0</v>
      </c>
      <c r="BL170" s="18" t="s">
        <v>219</v>
      </c>
      <c r="BM170" s="245" t="s">
        <v>550</v>
      </c>
    </row>
    <row r="171" s="2" customFormat="1" ht="24.15" customHeight="1">
      <c r="A171" s="39"/>
      <c r="B171" s="40"/>
      <c r="C171" s="234" t="s">
        <v>326</v>
      </c>
      <c r="D171" s="234" t="s">
        <v>149</v>
      </c>
      <c r="E171" s="235" t="s">
        <v>1294</v>
      </c>
      <c r="F171" s="236" t="s">
        <v>1295</v>
      </c>
      <c r="G171" s="237" t="s">
        <v>809</v>
      </c>
      <c r="H171" s="238">
        <v>1</v>
      </c>
      <c r="I171" s="239"/>
      <c r="J171" s="240">
        <f>ROUND(I171*H171,2)</f>
        <v>0</v>
      </c>
      <c r="K171" s="236" t="s">
        <v>1</v>
      </c>
      <c r="L171" s="45"/>
      <c r="M171" s="241" t="s">
        <v>1</v>
      </c>
      <c r="N171" s="242" t="s">
        <v>40</v>
      </c>
      <c r="O171" s="92"/>
      <c r="P171" s="243">
        <f>O171*H171</f>
        <v>0</v>
      </c>
      <c r="Q171" s="243">
        <v>0</v>
      </c>
      <c r="R171" s="243">
        <f>Q171*H171</f>
        <v>0</v>
      </c>
      <c r="S171" s="243">
        <v>0</v>
      </c>
      <c r="T171" s="244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5" t="s">
        <v>219</v>
      </c>
      <c r="AT171" s="245" t="s">
        <v>149</v>
      </c>
      <c r="AU171" s="245" t="s">
        <v>85</v>
      </c>
      <c r="AY171" s="18" t="s">
        <v>147</v>
      </c>
      <c r="BE171" s="246">
        <f>IF(N171="základní",J171,0)</f>
        <v>0</v>
      </c>
      <c r="BF171" s="246">
        <f>IF(N171="snížená",J171,0)</f>
        <v>0</v>
      </c>
      <c r="BG171" s="246">
        <f>IF(N171="zákl. přenesená",J171,0)</f>
        <v>0</v>
      </c>
      <c r="BH171" s="246">
        <f>IF(N171="sníž. přenesená",J171,0)</f>
        <v>0</v>
      </c>
      <c r="BI171" s="246">
        <f>IF(N171="nulová",J171,0)</f>
        <v>0</v>
      </c>
      <c r="BJ171" s="18" t="s">
        <v>83</v>
      </c>
      <c r="BK171" s="246">
        <f>ROUND(I171*H171,2)</f>
        <v>0</v>
      </c>
      <c r="BL171" s="18" t="s">
        <v>219</v>
      </c>
      <c r="BM171" s="245" t="s">
        <v>562</v>
      </c>
    </row>
    <row r="172" s="2" customFormat="1" ht="24.15" customHeight="1">
      <c r="A172" s="39"/>
      <c r="B172" s="40"/>
      <c r="C172" s="234" t="s">
        <v>331</v>
      </c>
      <c r="D172" s="234" t="s">
        <v>149</v>
      </c>
      <c r="E172" s="235" t="s">
        <v>1296</v>
      </c>
      <c r="F172" s="236" t="s">
        <v>1297</v>
      </c>
      <c r="G172" s="237" t="s">
        <v>809</v>
      </c>
      <c r="H172" s="238">
        <v>1</v>
      </c>
      <c r="I172" s="239"/>
      <c r="J172" s="240">
        <f>ROUND(I172*H172,2)</f>
        <v>0</v>
      </c>
      <c r="K172" s="236" t="s">
        <v>1</v>
      </c>
      <c r="L172" s="45"/>
      <c r="M172" s="241" t="s">
        <v>1</v>
      </c>
      <c r="N172" s="242" t="s">
        <v>40</v>
      </c>
      <c r="O172" s="92"/>
      <c r="P172" s="243">
        <f>O172*H172</f>
        <v>0</v>
      </c>
      <c r="Q172" s="243">
        <v>0</v>
      </c>
      <c r="R172" s="243">
        <f>Q172*H172</f>
        <v>0</v>
      </c>
      <c r="S172" s="243">
        <v>0</v>
      </c>
      <c r="T172" s="244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5" t="s">
        <v>219</v>
      </c>
      <c r="AT172" s="245" t="s">
        <v>149</v>
      </c>
      <c r="AU172" s="245" t="s">
        <v>85</v>
      </c>
      <c r="AY172" s="18" t="s">
        <v>147</v>
      </c>
      <c r="BE172" s="246">
        <f>IF(N172="základní",J172,0)</f>
        <v>0</v>
      </c>
      <c r="BF172" s="246">
        <f>IF(N172="snížená",J172,0)</f>
        <v>0</v>
      </c>
      <c r="BG172" s="246">
        <f>IF(N172="zákl. přenesená",J172,0)</f>
        <v>0</v>
      </c>
      <c r="BH172" s="246">
        <f>IF(N172="sníž. přenesená",J172,0)</f>
        <v>0</v>
      </c>
      <c r="BI172" s="246">
        <f>IF(N172="nulová",J172,0)</f>
        <v>0</v>
      </c>
      <c r="BJ172" s="18" t="s">
        <v>83</v>
      </c>
      <c r="BK172" s="246">
        <f>ROUND(I172*H172,2)</f>
        <v>0</v>
      </c>
      <c r="BL172" s="18" t="s">
        <v>219</v>
      </c>
      <c r="BM172" s="245" t="s">
        <v>572</v>
      </c>
    </row>
    <row r="173" s="2" customFormat="1" ht="37.8" customHeight="1">
      <c r="A173" s="39"/>
      <c r="B173" s="40"/>
      <c r="C173" s="234" t="s">
        <v>336</v>
      </c>
      <c r="D173" s="234" t="s">
        <v>149</v>
      </c>
      <c r="E173" s="235" t="s">
        <v>1298</v>
      </c>
      <c r="F173" s="236" t="s">
        <v>1253</v>
      </c>
      <c r="G173" s="237" t="s">
        <v>184</v>
      </c>
      <c r="H173" s="238">
        <v>140</v>
      </c>
      <c r="I173" s="239"/>
      <c r="J173" s="240">
        <f>ROUND(I173*H173,2)</f>
        <v>0</v>
      </c>
      <c r="K173" s="236" t="s">
        <v>1</v>
      </c>
      <c r="L173" s="45"/>
      <c r="M173" s="241" t="s">
        <v>1</v>
      </c>
      <c r="N173" s="242" t="s">
        <v>40</v>
      </c>
      <c r="O173" s="92"/>
      <c r="P173" s="243">
        <f>O173*H173</f>
        <v>0</v>
      </c>
      <c r="Q173" s="243">
        <v>0</v>
      </c>
      <c r="R173" s="243">
        <f>Q173*H173</f>
        <v>0</v>
      </c>
      <c r="S173" s="243">
        <v>0</v>
      </c>
      <c r="T173" s="244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5" t="s">
        <v>219</v>
      </c>
      <c r="AT173" s="245" t="s">
        <v>149</v>
      </c>
      <c r="AU173" s="245" t="s">
        <v>85</v>
      </c>
      <c r="AY173" s="18" t="s">
        <v>147</v>
      </c>
      <c r="BE173" s="246">
        <f>IF(N173="základní",J173,0)</f>
        <v>0</v>
      </c>
      <c r="BF173" s="246">
        <f>IF(N173="snížená",J173,0)</f>
        <v>0</v>
      </c>
      <c r="BG173" s="246">
        <f>IF(N173="zákl. přenesená",J173,0)</f>
        <v>0</v>
      </c>
      <c r="BH173" s="246">
        <f>IF(N173="sníž. přenesená",J173,0)</f>
        <v>0</v>
      </c>
      <c r="BI173" s="246">
        <f>IF(N173="nulová",J173,0)</f>
        <v>0</v>
      </c>
      <c r="BJ173" s="18" t="s">
        <v>83</v>
      </c>
      <c r="BK173" s="246">
        <f>ROUND(I173*H173,2)</f>
        <v>0</v>
      </c>
      <c r="BL173" s="18" t="s">
        <v>219</v>
      </c>
      <c r="BM173" s="245" t="s">
        <v>581</v>
      </c>
    </row>
    <row r="174" s="2" customFormat="1" ht="24.15" customHeight="1">
      <c r="A174" s="39"/>
      <c r="B174" s="40"/>
      <c r="C174" s="234" t="s">
        <v>340</v>
      </c>
      <c r="D174" s="234" t="s">
        <v>149</v>
      </c>
      <c r="E174" s="235" t="s">
        <v>1299</v>
      </c>
      <c r="F174" s="236" t="s">
        <v>1255</v>
      </c>
      <c r="G174" s="237" t="s">
        <v>184</v>
      </c>
      <c r="H174" s="238">
        <v>30</v>
      </c>
      <c r="I174" s="239"/>
      <c r="J174" s="240">
        <f>ROUND(I174*H174,2)</f>
        <v>0</v>
      </c>
      <c r="K174" s="236" t="s">
        <v>1</v>
      </c>
      <c r="L174" s="45"/>
      <c r="M174" s="241" t="s">
        <v>1</v>
      </c>
      <c r="N174" s="242" t="s">
        <v>40</v>
      </c>
      <c r="O174" s="92"/>
      <c r="P174" s="243">
        <f>O174*H174</f>
        <v>0</v>
      </c>
      <c r="Q174" s="243">
        <v>0</v>
      </c>
      <c r="R174" s="243">
        <f>Q174*H174</f>
        <v>0</v>
      </c>
      <c r="S174" s="243">
        <v>0</v>
      </c>
      <c r="T174" s="244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5" t="s">
        <v>219</v>
      </c>
      <c r="AT174" s="245" t="s">
        <v>149</v>
      </c>
      <c r="AU174" s="245" t="s">
        <v>85</v>
      </c>
      <c r="AY174" s="18" t="s">
        <v>147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18" t="s">
        <v>83</v>
      </c>
      <c r="BK174" s="246">
        <f>ROUND(I174*H174,2)</f>
        <v>0</v>
      </c>
      <c r="BL174" s="18" t="s">
        <v>219</v>
      </c>
      <c r="BM174" s="245" t="s">
        <v>590</v>
      </c>
    </row>
    <row r="175" s="2" customFormat="1" ht="24.15" customHeight="1">
      <c r="A175" s="39"/>
      <c r="B175" s="40"/>
      <c r="C175" s="234" t="s">
        <v>345</v>
      </c>
      <c r="D175" s="234" t="s">
        <v>149</v>
      </c>
      <c r="E175" s="235" t="s">
        <v>1300</v>
      </c>
      <c r="F175" s="236" t="s">
        <v>1301</v>
      </c>
      <c r="G175" s="237" t="s">
        <v>184</v>
      </c>
      <c r="H175" s="238">
        <v>15</v>
      </c>
      <c r="I175" s="239"/>
      <c r="J175" s="240">
        <f>ROUND(I175*H175,2)</f>
        <v>0</v>
      </c>
      <c r="K175" s="236" t="s">
        <v>1</v>
      </c>
      <c r="L175" s="45"/>
      <c r="M175" s="241" t="s">
        <v>1</v>
      </c>
      <c r="N175" s="242" t="s">
        <v>40</v>
      </c>
      <c r="O175" s="92"/>
      <c r="P175" s="243">
        <f>O175*H175</f>
        <v>0</v>
      </c>
      <c r="Q175" s="243">
        <v>0</v>
      </c>
      <c r="R175" s="243">
        <f>Q175*H175</f>
        <v>0</v>
      </c>
      <c r="S175" s="243">
        <v>0</v>
      </c>
      <c r="T175" s="244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5" t="s">
        <v>219</v>
      </c>
      <c r="AT175" s="245" t="s">
        <v>149</v>
      </c>
      <c r="AU175" s="245" t="s">
        <v>85</v>
      </c>
      <c r="AY175" s="18" t="s">
        <v>147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18" t="s">
        <v>83</v>
      </c>
      <c r="BK175" s="246">
        <f>ROUND(I175*H175,2)</f>
        <v>0</v>
      </c>
      <c r="BL175" s="18" t="s">
        <v>219</v>
      </c>
      <c r="BM175" s="245" t="s">
        <v>608</v>
      </c>
    </row>
    <row r="176" s="12" customFormat="1" ht="22.8" customHeight="1">
      <c r="A176" s="12"/>
      <c r="B176" s="218"/>
      <c r="C176" s="219"/>
      <c r="D176" s="220" t="s">
        <v>74</v>
      </c>
      <c r="E176" s="232" t="s">
        <v>154</v>
      </c>
      <c r="F176" s="232" t="s">
        <v>1302</v>
      </c>
      <c r="G176" s="219"/>
      <c r="H176" s="219"/>
      <c r="I176" s="222"/>
      <c r="J176" s="233">
        <f>BK176</f>
        <v>0</v>
      </c>
      <c r="K176" s="219"/>
      <c r="L176" s="224"/>
      <c r="M176" s="225"/>
      <c r="N176" s="226"/>
      <c r="O176" s="226"/>
      <c r="P176" s="227">
        <f>SUM(P177:P183)</f>
        <v>0</v>
      </c>
      <c r="Q176" s="226"/>
      <c r="R176" s="227">
        <f>SUM(R177:R183)</f>
        <v>0</v>
      </c>
      <c r="S176" s="226"/>
      <c r="T176" s="228">
        <f>SUM(T177:T183)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29" t="s">
        <v>83</v>
      </c>
      <c r="AT176" s="230" t="s">
        <v>74</v>
      </c>
      <c r="AU176" s="230" t="s">
        <v>83</v>
      </c>
      <c r="AY176" s="229" t="s">
        <v>147</v>
      </c>
      <c r="BK176" s="231">
        <f>SUM(BK177:BK183)</f>
        <v>0</v>
      </c>
    </row>
    <row r="177" s="2" customFormat="1" ht="37.8" customHeight="1">
      <c r="A177" s="39"/>
      <c r="B177" s="40"/>
      <c r="C177" s="234" t="s">
        <v>350</v>
      </c>
      <c r="D177" s="234" t="s">
        <v>149</v>
      </c>
      <c r="E177" s="235" t="s">
        <v>1303</v>
      </c>
      <c r="F177" s="236" t="s">
        <v>1304</v>
      </c>
      <c r="G177" s="237" t="s">
        <v>809</v>
      </c>
      <c r="H177" s="238">
        <v>1</v>
      </c>
      <c r="I177" s="239"/>
      <c r="J177" s="240">
        <f>ROUND(I177*H177,2)</f>
        <v>0</v>
      </c>
      <c r="K177" s="236" t="s">
        <v>1</v>
      </c>
      <c r="L177" s="45"/>
      <c r="M177" s="241" t="s">
        <v>1</v>
      </c>
      <c r="N177" s="242" t="s">
        <v>40</v>
      </c>
      <c r="O177" s="92"/>
      <c r="P177" s="243">
        <f>O177*H177</f>
        <v>0</v>
      </c>
      <c r="Q177" s="243">
        <v>0</v>
      </c>
      <c r="R177" s="243">
        <f>Q177*H177</f>
        <v>0</v>
      </c>
      <c r="S177" s="243">
        <v>0</v>
      </c>
      <c r="T177" s="244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5" t="s">
        <v>219</v>
      </c>
      <c r="AT177" s="245" t="s">
        <v>149</v>
      </c>
      <c r="AU177" s="245" t="s">
        <v>85</v>
      </c>
      <c r="AY177" s="18" t="s">
        <v>147</v>
      </c>
      <c r="BE177" s="246">
        <f>IF(N177="základní",J177,0)</f>
        <v>0</v>
      </c>
      <c r="BF177" s="246">
        <f>IF(N177="snížená",J177,0)</f>
        <v>0</v>
      </c>
      <c r="BG177" s="246">
        <f>IF(N177="zákl. přenesená",J177,0)</f>
        <v>0</v>
      </c>
      <c r="BH177" s="246">
        <f>IF(N177="sníž. přenesená",J177,0)</f>
        <v>0</v>
      </c>
      <c r="BI177" s="246">
        <f>IF(N177="nulová",J177,0)</f>
        <v>0</v>
      </c>
      <c r="BJ177" s="18" t="s">
        <v>83</v>
      </c>
      <c r="BK177" s="246">
        <f>ROUND(I177*H177,2)</f>
        <v>0</v>
      </c>
      <c r="BL177" s="18" t="s">
        <v>219</v>
      </c>
      <c r="BM177" s="245" t="s">
        <v>618</v>
      </c>
    </row>
    <row r="178" s="2" customFormat="1" ht="37.8" customHeight="1">
      <c r="A178" s="39"/>
      <c r="B178" s="40"/>
      <c r="C178" s="234" t="s">
        <v>296</v>
      </c>
      <c r="D178" s="234" t="s">
        <v>149</v>
      </c>
      <c r="E178" s="235" t="s">
        <v>1305</v>
      </c>
      <c r="F178" s="236" t="s">
        <v>1304</v>
      </c>
      <c r="G178" s="237" t="s">
        <v>809</v>
      </c>
      <c r="H178" s="238">
        <v>1</v>
      </c>
      <c r="I178" s="239"/>
      <c r="J178" s="240">
        <f>ROUND(I178*H178,2)</f>
        <v>0</v>
      </c>
      <c r="K178" s="236" t="s">
        <v>1</v>
      </c>
      <c r="L178" s="45"/>
      <c r="M178" s="241" t="s">
        <v>1</v>
      </c>
      <c r="N178" s="242" t="s">
        <v>40</v>
      </c>
      <c r="O178" s="92"/>
      <c r="P178" s="243">
        <f>O178*H178</f>
        <v>0</v>
      </c>
      <c r="Q178" s="243">
        <v>0</v>
      </c>
      <c r="R178" s="243">
        <f>Q178*H178</f>
        <v>0</v>
      </c>
      <c r="S178" s="243">
        <v>0</v>
      </c>
      <c r="T178" s="244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5" t="s">
        <v>219</v>
      </c>
      <c r="AT178" s="245" t="s">
        <v>149</v>
      </c>
      <c r="AU178" s="245" t="s">
        <v>85</v>
      </c>
      <c r="AY178" s="18" t="s">
        <v>147</v>
      </c>
      <c r="BE178" s="246">
        <f>IF(N178="základní",J178,0)</f>
        <v>0</v>
      </c>
      <c r="BF178" s="246">
        <f>IF(N178="snížená",J178,0)</f>
        <v>0</v>
      </c>
      <c r="BG178" s="246">
        <f>IF(N178="zákl. přenesená",J178,0)</f>
        <v>0</v>
      </c>
      <c r="BH178" s="246">
        <f>IF(N178="sníž. přenesená",J178,0)</f>
        <v>0</v>
      </c>
      <c r="BI178" s="246">
        <f>IF(N178="nulová",J178,0)</f>
        <v>0</v>
      </c>
      <c r="BJ178" s="18" t="s">
        <v>83</v>
      </c>
      <c r="BK178" s="246">
        <f>ROUND(I178*H178,2)</f>
        <v>0</v>
      </c>
      <c r="BL178" s="18" t="s">
        <v>219</v>
      </c>
      <c r="BM178" s="245" t="s">
        <v>628</v>
      </c>
    </row>
    <row r="179" s="2" customFormat="1" ht="37.8" customHeight="1">
      <c r="A179" s="39"/>
      <c r="B179" s="40"/>
      <c r="C179" s="234" t="s">
        <v>372</v>
      </c>
      <c r="D179" s="234" t="s">
        <v>149</v>
      </c>
      <c r="E179" s="235" t="s">
        <v>1306</v>
      </c>
      <c r="F179" s="236" t="s">
        <v>1304</v>
      </c>
      <c r="G179" s="237" t="s">
        <v>809</v>
      </c>
      <c r="H179" s="238">
        <v>1</v>
      </c>
      <c r="I179" s="239"/>
      <c r="J179" s="240">
        <f>ROUND(I179*H179,2)</f>
        <v>0</v>
      </c>
      <c r="K179" s="236" t="s">
        <v>1</v>
      </c>
      <c r="L179" s="45"/>
      <c r="M179" s="241" t="s">
        <v>1</v>
      </c>
      <c r="N179" s="242" t="s">
        <v>40</v>
      </c>
      <c r="O179" s="92"/>
      <c r="P179" s="243">
        <f>O179*H179</f>
        <v>0</v>
      </c>
      <c r="Q179" s="243">
        <v>0</v>
      </c>
      <c r="R179" s="243">
        <f>Q179*H179</f>
        <v>0</v>
      </c>
      <c r="S179" s="243">
        <v>0</v>
      </c>
      <c r="T179" s="244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5" t="s">
        <v>219</v>
      </c>
      <c r="AT179" s="245" t="s">
        <v>149</v>
      </c>
      <c r="AU179" s="245" t="s">
        <v>85</v>
      </c>
      <c r="AY179" s="18" t="s">
        <v>147</v>
      </c>
      <c r="BE179" s="246">
        <f>IF(N179="základní",J179,0)</f>
        <v>0</v>
      </c>
      <c r="BF179" s="246">
        <f>IF(N179="snížená",J179,0)</f>
        <v>0</v>
      </c>
      <c r="BG179" s="246">
        <f>IF(N179="zákl. přenesená",J179,0)</f>
        <v>0</v>
      </c>
      <c r="BH179" s="246">
        <f>IF(N179="sníž. přenesená",J179,0)</f>
        <v>0</v>
      </c>
      <c r="BI179" s="246">
        <f>IF(N179="nulová",J179,0)</f>
        <v>0</v>
      </c>
      <c r="BJ179" s="18" t="s">
        <v>83</v>
      </c>
      <c r="BK179" s="246">
        <f>ROUND(I179*H179,2)</f>
        <v>0</v>
      </c>
      <c r="BL179" s="18" t="s">
        <v>219</v>
      </c>
      <c r="BM179" s="245" t="s">
        <v>636</v>
      </c>
    </row>
    <row r="180" s="2" customFormat="1" ht="37.8" customHeight="1">
      <c r="A180" s="39"/>
      <c r="B180" s="40"/>
      <c r="C180" s="234" t="s">
        <v>377</v>
      </c>
      <c r="D180" s="234" t="s">
        <v>149</v>
      </c>
      <c r="E180" s="235" t="s">
        <v>1307</v>
      </c>
      <c r="F180" s="236" t="s">
        <v>1304</v>
      </c>
      <c r="G180" s="237" t="s">
        <v>809</v>
      </c>
      <c r="H180" s="238">
        <v>1</v>
      </c>
      <c r="I180" s="239"/>
      <c r="J180" s="240">
        <f>ROUND(I180*H180,2)</f>
        <v>0</v>
      </c>
      <c r="K180" s="236" t="s">
        <v>1</v>
      </c>
      <c r="L180" s="45"/>
      <c r="M180" s="241" t="s">
        <v>1</v>
      </c>
      <c r="N180" s="242" t="s">
        <v>40</v>
      </c>
      <c r="O180" s="92"/>
      <c r="P180" s="243">
        <f>O180*H180</f>
        <v>0</v>
      </c>
      <c r="Q180" s="243">
        <v>0</v>
      </c>
      <c r="R180" s="243">
        <f>Q180*H180</f>
        <v>0</v>
      </c>
      <c r="S180" s="243">
        <v>0</v>
      </c>
      <c r="T180" s="244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5" t="s">
        <v>219</v>
      </c>
      <c r="AT180" s="245" t="s">
        <v>149</v>
      </c>
      <c r="AU180" s="245" t="s">
        <v>85</v>
      </c>
      <c r="AY180" s="18" t="s">
        <v>147</v>
      </c>
      <c r="BE180" s="246">
        <f>IF(N180="základní",J180,0)</f>
        <v>0</v>
      </c>
      <c r="BF180" s="246">
        <f>IF(N180="snížená",J180,0)</f>
        <v>0</v>
      </c>
      <c r="BG180" s="246">
        <f>IF(N180="zákl. přenesená",J180,0)</f>
        <v>0</v>
      </c>
      <c r="BH180" s="246">
        <f>IF(N180="sníž. přenesená",J180,0)</f>
        <v>0</v>
      </c>
      <c r="BI180" s="246">
        <f>IF(N180="nulová",J180,0)</f>
        <v>0</v>
      </c>
      <c r="BJ180" s="18" t="s">
        <v>83</v>
      </c>
      <c r="BK180" s="246">
        <f>ROUND(I180*H180,2)</f>
        <v>0</v>
      </c>
      <c r="BL180" s="18" t="s">
        <v>219</v>
      </c>
      <c r="BM180" s="245" t="s">
        <v>644</v>
      </c>
    </row>
    <row r="181" s="2" customFormat="1" ht="24.15" customHeight="1">
      <c r="A181" s="39"/>
      <c r="B181" s="40"/>
      <c r="C181" s="234" t="s">
        <v>382</v>
      </c>
      <c r="D181" s="234" t="s">
        <v>149</v>
      </c>
      <c r="E181" s="235" t="s">
        <v>1308</v>
      </c>
      <c r="F181" s="236" t="s">
        <v>1309</v>
      </c>
      <c r="G181" s="237" t="s">
        <v>809</v>
      </c>
      <c r="H181" s="238">
        <v>1</v>
      </c>
      <c r="I181" s="239"/>
      <c r="J181" s="240">
        <f>ROUND(I181*H181,2)</f>
        <v>0</v>
      </c>
      <c r="K181" s="236" t="s">
        <v>1</v>
      </c>
      <c r="L181" s="45"/>
      <c r="M181" s="241" t="s">
        <v>1</v>
      </c>
      <c r="N181" s="242" t="s">
        <v>40</v>
      </c>
      <c r="O181" s="92"/>
      <c r="P181" s="243">
        <f>O181*H181</f>
        <v>0</v>
      </c>
      <c r="Q181" s="243">
        <v>0</v>
      </c>
      <c r="R181" s="243">
        <f>Q181*H181</f>
        <v>0</v>
      </c>
      <c r="S181" s="243">
        <v>0</v>
      </c>
      <c r="T181" s="244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5" t="s">
        <v>219</v>
      </c>
      <c r="AT181" s="245" t="s">
        <v>149</v>
      </c>
      <c r="AU181" s="245" t="s">
        <v>85</v>
      </c>
      <c r="AY181" s="18" t="s">
        <v>147</v>
      </c>
      <c r="BE181" s="246">
        <f>IF(N181="základní",J181,0)</f>
        <v>0</v>
      </c>
      <c r="BF181" s="246">
        <f>IF(N181="snížená",J181,0)</f>
        <v>0</v>
      </c>
      <c r="BG181" s="246">
        <f>IF(N181="zákl. přenesená",J181,0)</f>
        <v>0</v>
      </c>
      <c r="BH181" s="246">
        <f>IF(N181="sníž. přenesená",J181,0)</f>
        <v>0</v>
      </c>
      <c r="BI181" s="246">
        <f>IF(N181="nulová",J181,0)</f>
        <v>0</v>
      </c>
      <c r="BJ181" s="18" t="s">
        <v>83</v>
      </c>
      <c r="BK181" s="246">
        <f>ROUND(I181*H181,2)</f>
        <v>0</v>
      </c>
      <c r="BL181" s="18" t="s">
        <v>219</v>
      </c>
      <c r="BM181" s="245" t="s">
        <v>652</v>
      </c>
    </row>
    <row r="182" s="2" customFormat="1" ht="14.4" customHeight="1">
      <c r="A182" s="39"/>
      <c r="B182" s="40"/>
      <c r="C182" s="234" t="s">
        <v>387</v>
      </c>
      <c r="D182" s="234" t="s">
        <v>149</v>
      </c>
      <c r="E182" s="235" t="s">
        <v>1310</v>
      </c>
      <c r="F182" s="236" t="s">
        <v>1311</v>
      </c>
      <c r="G182" s="237" t="s">
        <v>809</v>
      </c>
      <c r="H182" s="238">
        <v>2</v>
      </c>
      <c r="I182" s="239"/>
      <c r="J182" s="240">
        <f>ROUND(I182*H182,2)</f>
        <v>0</v>
      </c>
      <c r="K182" s="236" t="s">
        <v>1</v>
      </c>
      <c r="L182" s="45"/>
      <c r="M182" s="241" t="s">
        <v>1</v>
      </c>
      <c r="N182" s="242" t="s">
        <v>40</v>
      </c>
      <c r="O182" s="92"/>
      <c r="P182" s="243">
        <f>O182*H182</f>
        <v>0</v>
      </c>
      <c r="Q182" s="243">
        <v>0</v>
      </c>
      <c r="R182" s="243">
        <f>Q182*H182</f>
        <v>0</v>
      </c>
      <c r="S182" s="243">
        <v>0</v>
      </c>
      <c r="T182" s="244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5" t="s">
        <v>219</v>
      </c>
      <c r="AT182" s="245" t="s">
        <v>149</v>
      </c>
      <c r="AU182" s="245" t="s">
        <v>85</v>
      </c>
      <c r="AY182" s="18" t="s">
        <v>147</v>
      </c>
      <c r="BE182" s="246">
        <f>IF(N182="základní",J182,0)</f>
        <v>0</v>
      </c>
      <c r="BF182" s="246">
        <f>IF(N182="snížená",J182,0)</f>
        <v>0</v>
      </c>
      <c r="BG182" s="246">
        <f>IF(N182="zákl. přenesená",J182,0)</f>
        <v>0</v>
      </c>
      <c r="BH182" s="246">
        <f>IF(N182="sníž. přenesená",J182,0)</f>
        <v>0</v>
      </c>
      <c r="BI182" s="246">
        <f>IF(N182="nulová",J182,0)</f>
        <v>0</v>
      </c>
      <c r="BJ182" s="18" t="s">
        <v>83</v>
      </c>
      <c r="BK182" s="246">
        <f>ROUND(I182*H182,2)</f>
        <v>0</v>
      </c>
      <c r="BL182" s="18" t="s">
        <v>219</v>
      </c>
      <c r="BM182" s="245" t="s">
        <v>664</v>
      </c>
    </row>
    <row r="183" s="2" customFormat="1" ht="37.8" customHeight="1">
      <c r="A183" s="39"/>
      <c r="B183" s="40"/>
      <c r="C183" s="234" t="s">
        <v>391</v>
      </c>
      <c r="D183" s="234" t="s">
        <v>149</v>
      </c>
      <c r="E183" s="235" t="s">
        <v>1312</v>
      </c>
      <c r="F183" s="236" t="s">
        <v>1259</v>
      </c>
      <c r="G183" s="237" t="s">
        <v>184</v>
      </c>
      <c r="H183" s="238">
        <v>1.5</v>
      </c>
      <c r="I183" s="239"/>
      <c r="J183" s="240">
        <f>ROUND(I183*H183,2)</f>
        <v>0</v>
      </c>
      <c r="K183" s="236" t="s">
        <v>1</v>
      </c>
      <c r="L183" s="45"/>
      <c r="M183" s="241" t="s">
        <v>1</v>
      </c>
      <c r="N183" s="242" t="s">
        <v>40</v>
      </c>
      <c r="O183" s="92"/>
      <c r="P183" s="243">
        <f>O183*H183</f>
        <v>0</v>
      </c>
      <c r="Q183" s="243">
        <v>0</v>
      </c>
      <c r="R183" s="243">
        <f>Q183*H183</f>
        <v>0</v>
      </c>
      <c r="S183" s="243">
        <v>0</v>
      </c>
      <c r="T183" s="244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5" t="s">
        <v>219</v>
      </c>
      <c r="AT183" s="245" t="s">
        <v>149</v>
      </c>
      <c r="AU183" s="245" t="s">
        <v>85</v>
      </c>
      <c r="AY183" s="18" t="s">
        <v>147</v>
      </c>
      <c r="BE183" s="246">
        <f>IF(N183="základní",J183,0)</f>
        <v>0</v>
      </c>
      <c r="BF183" s="246">
        <f>IF(N183="snížená",J183,0)</f>
        <v>0</v>
      </c>
      <c r="BG183" s="246">
        <f>IF(N183="zákl. přenesená",J183,0)</f>
        <v>0</v>
      </c>
      <c r="BH183" s="246">
        <f>IF(N183="sníž. přenesená",J183,0)</f>
        <v>0</v>
      </c>
      <c r="BI183" s="246">
        <f>IF(N183="nulová",J183,0)</f>
        <v>0</v>
      </c>
      <c r="BJ183" s="18" t="s">
        <v>83</v>
      </c>
      <c r="BK183" s="246">
        <f>ROUND(I183*H183,2)</f>
        <v>0</v>
      </c>
      <c r="BL183" s="18" t="s">
        <v>219</v>
      </c>
      <c r="BM183" s="245" t="s">
        <v>692</v>
      </c>
    </row>
    <row r="184" s="12" customFormat="1" ht="22.8" customHeight="1">
      <c r="A184" s="12"/>
      <c r="B184" s="218"/>
      <c r="C184" s="219"/>
      <c r="D184" s="220" t="s">
        <v>74</v>
      </c>
      <c r="E184" s="232" t="s">
        <v>175</v>
      </c>
      <c r="F184" s="232" t="s">
        <v>1313</v>
      </c>
      <c r="G184" s="219"/>
      <c r="H184" s="219"/>
      <c r="I184" s="222"/>
      <c r="J184" s="233">
        <f>BK184</f>
        <v>0</v>
      </c>
      <c r="K184" s="219"/>
      <c r="L184" s="224"/>
      <c r="M184" s="225"/>
      <c r="N184" s="226"/>
      <c r="O184" s="226"/>
      <c r="P184" s="227">
        <f>SUM(P185:P187)</f>
        <v>0</v>
      </c>
      <c r="Q184" s="226"/>
      <c r="R184" s="227">
        <f>SUM(R185:R187)</f>
        <v>0</v>
      </c>
      <c r="S184" s="226"/>
      <c r="T184" s="228">
        <f>SUM(T185:T187)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29" t="s">
        <v>83</v>
      </c>
      <c r="AT184" s="230" t="s">
        <v>74</v>
      </c>
      <c r="AU184" s="230" t="s">
        <v>83</v>
      </c>
      <c r="AY184" s="229" t="s">
        <v>147</v>
      </c>
      <c r="BK184" s="231">
        <f>SUM(BK185:BK187)</f>
        <v>0</v>
      </c>
    </row>
    <row r="185" s="2" customFormat="1" ht="24.15" customHeight="1">
      <c r="A185" s="39"/>
      <c r="B185" s="40"/>
      <c r="C185" s="234" t="s">
        <v>396</v>
      </c>
      <c r="D185" s="234" t="s">
        <v>149</v>
      </c>
      <c r="E185" s="235" t="s">
        <v>1314</v>
      </c>
      <c r="F185" s="236" t="s">
        <v>1315</v>
      </c>
      <c r="G185" s="237" t="s">
        <v>809</v>
      </c>
      <c r="H185" s="238">
        <v>1</v>
      </c>
      <c r="I185" s="239"/>
      <c r="J185" s="240">
        <f>ROUND(I185*H185,2)</f>
        <v>0</v>
      </c>
      <c r="K185" s="236" t="s">
        <v>1</v>
      </c>
      <c r="L185" s="45"/>
      <c r="M185" s="241" t="s">
        <v>1</v>
      </c>
      <c r="N185" s="242" t="s">
        <v>40</v>
      </c>
      <c r="O185" s="92"/>
      <c r="P185" s="243">
        <f>O185*H185</f>
        <v>0</v>
      </c>
      <c r="Q185" s="243">
        <v>0</v>
      </c>
      <c r="R185" s="243">
        <f>Q185*H185</f>
        <v>0</v>
      </c>
      <c r="S185" s="243">
        <v>0</v>
      </c>
      <c r="T185" s="244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5" t="s">
        <v>219</v>
      </c>
      <c r="AT185" s="245" t="s">
        <v>149</v>
      </c>
      <c r="AU185" s="245" t="s">
        <v>85</v>
      </c>
      <c r="AY185" s="18" t="s">
        <v>147</v>
      </c>
      <c r="BE185" s="246">
        <f>IF(N185="základní",J185,0)</f>
        <v>0</v>
      </c>
      <c r="BF185" s="246">
        <f>IF(N185="snížená",J185,0)</f>
        <v>0</v>
      </c>
      <c r="BG185" s="246">
        <f>IF(N185="zákl. přenesená",J185,0)</f>
        <v>0</v>
      </c>
      <c r="BH185" s="246">
        <f>IF(N185="sníž. přenesená",J185,0)</f>
        <v>0</v>
      </c>
      <c r="BI185" s="246">
        <f>IF(N185="nulová",J185,0)</f>
        <v>0</v>
      </c>
      <c r="BJ185" s="18" t="s">
        <v>83</v>
      </c>
      <c r="BK185" s="246">
        <f>ROUND(I185*H185,2)</f>
        <v>0</v>
      </c>
      <c r="BL185" s="18" t="s">
        <v>219</v>
      </c>
      <c r="BM185" s="245" t="s">
        <v>704</v>
      </c>
    </row>
    <row r="186" s="2" customFormat="1" ht="24.15" customHeight="1">
      <c r="A186" s="39"/>
      <c r="B186" s="40"/>
      <c r="C186" s="234" t="s">
        <v>400</v>
      </c>
      <c r="D186" s="234" t="s">
        <v>149</v>
      </c>
      <c r="E186" s="235" t="s">
        <v>1316</v>
      </c>
      <c r="F186" s="236" t="s">
        <v>1317</v>
      </c>
      <c r="G186" s="237" t="s">
        <v>184</v>
      </c>
      <c r="H186" s="238">
        <v>70</v>
      </c>
      <c r="I186" s="239"/>
      <c r="J186" s="240">
        <f>ROUND(I186*H186,2)</f>
        <v>0</v>
      </c>
      <c r="K186" s="236" t="s">
        <v>1</v>
      </c>
      <c r="L186" s="45"/>
      <c r="M186" s="241" t="s">
        <v>1</v>
      </c>
      <c r="N186" s="242" t="s">
        <v>40</v>
      </c>
      <c r="O186" s="92"/>
      <c r="P186" s="243">
        <f>O186*H186</f>
        <v>0</v>
      </c>
      <c r="Q186" s="243">
        <v>0</v>
      </c>
      <c r="R186" s="243">
        <f>Q186*H186</f>
        <v>0</v>
      </c>
      <c r="S186" s="243">
        <v>0</v>
      </c>
      <c r="T186" s="244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5" t="s">
        <v>219</v>
      </c>
      <c r="AT186" s="245" t="s">
        <v>149</v>
      </c>
      <c r="AU186" s="245" t="s">
        <v>85</v>
      </c>
      <c r="AY186" s="18" t="s">
        <v>147</v>
      </c>
      <c r="BE186" s="246">
        <f>IF(N186="základní",J186,0)</f>
        <v>0</v>
      </c>
      <c r="BF186" s="246">
        <f>IF(N186="snížená",J186,0)</f>
        <v>0</v>
      </c>
      <c r="BG186" s="246">
        <f>IF(N186="zákl. přenesená",J186,0)</f>
        <v>0</v>
      </c>
      <c r="BH186" s="246">
        <f>IF(N186="sníž. přenesená",J186,0)</f>
        <v>0</v>
      </c>
      <c r="BI186" s="246">
        <f>IF(N186="nulová",J186,0)</f>
        <v>0</v>
      </c>
      <c r="BJ186" s="18" t="s">
        <v>83</v>
      </c>
      <c r="BK186" s="246">
        <f>ROUND(I186*H186,2)</f>
        <v>0</v>
      </c>
      <c r="BL186" s="18" t="s">
        <v>219</v>
      </c>
      <c r="BM186" s="245" t="s">
        <v>715</v>
      </c>
    </row>
    <row r="187" s="2" customFormat="1">
      <c r="A187" s="39"/>
      <c r="B187" s="40"/>
      <c r="C187" s="41"/>
      <c r="D187" s="249" t="s">
        <v>1318</v>
      </c>
      <c r="E187" s="41"/>
      <c r="F187" s="306" t="s">
        <v>1319</v>
      </c>
      <c r="G187" s="41"/>
      <c r="H187" s="41"/>
      <c r="I187" s="202"/>
      <c r="J187" s="41"/>
      <c r="K187" s="41"/>
      <c r="L187" s="45"/>
      <c r="M187" s="307"/>
      <c r="N187" s="308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1318</v>
      </c>
      <c r="AU187" s="18" t="s">
        <v>85</v>
      </c>
    </row>
    <row r="188" s="12" customFormat="1" ht="22.8" customHeight="1">
      <c r="A188" s="12"/>
      <c r="B188" s="218"/>
      <c r="C188" s="219"/>
      <c r="D188" s="220" t="s">
        <v>74</v>
      </c>
      <c r="E188" s="232" t="s">
        <v>1193</v>
      </c>
      <c r="F188" s="232" t="s">
        <v>1194</v>
      </c>
      <c r="G188" s="219"/>
      <c r="H188" s="219"/>
      <c r="I188" s="222"/>
      <c r="J188" s="233">
        <f>BK188</f>
        <v>0</v>
      </c>
      <c r="K188" s="219"/>
      <c r="L188" s="224"/>
      <c r="M188" s="225"/>
      <c r="N188" s="226"/>
      <c r="O188" s="226"/>
      <c r="P188" s="227">
        <f>SUM(P189:P198)</f>
        <v>0</v>
      </c>
      <c r="Q188" s="226"/>
      <c r="R188" s="227">
        <f>SUM(R189:R198)</f>
        <v>0</v>
      </c>
      <c r="S188" s="226"/>
      <c r="T188" s="228">
        <f>SUM(T189:T198)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9" t="s">
        <v>154</v>
      </c>
      <c r="AT188" s="230" t="s">
        <v>74</v>
      </c>
      <c r="AU188" s="230" t="s">
        <v>83</v>
      </c>
      <c r="AY188" s="229" t="s">
        <v>147</v>
      </c>
      <c r="BK188" s="231">
        <f>SUM(BK189:BK198)</f>
        <v>0</v>
      </c>
    </row>
    <row r="189" s="2" customFormat="1" ht="14.4" customHeight="1">
      <c r="A189" s="39"/>
      <c r="B189" s="40"/>
      <c r="C189" s="234" t="s">
        <v>406</v>
      </c>
      <c r="D189" s="234" t="s">
        <v>149</v>
      </c>
      <c r="E189" s="235" t="s">
        <v>1320</v>
      </c>
      <c r="F189" s="236" t="s">
        <v>1321</v>
      </c>
      <c r="G189" s="237" t="s">
        <v>343</v>
      </c>
      <c r="H189" s="238">
        <v>1</v>
      </c>
      <c r="I189" s="239"/>
      <c r="J189" s="240">
        <f>ROUND(I189*H189,2)</f>
        <v>0</v>
      </c>
      <c r="K189" s="236" t="s">
        <v>1</v>
      </c>
      <c r="L189" s="45"/>
      <c r="M189" s="241" t="s">
        <v>1</v>
      </c>
      <c r="N189" s="242" t="s">
        <v>40</v>
      </c>
      <c r="O189" s="92"/>
      <c r="P189" s="243">
        <f>O189*H189</f>
        <v>0</v>
      </c>
      <c r="Q189" s="243">
        <v>0</v>
      </c>
      <c r="R189" s="243">
        <f>Q189*H189</f>
        <v>0</v>
      </c>
      <c r="S189" s="243">
        <v>0</v>
      </c>
      <c r="T189" s="244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5" t="s">
        <v>219</v>
      </c>
      <c r="AT189" s="245" t="s">
        <v>149</v>
      </c>
      <c r="AU189" s="245" t="s">
        <v>85</v>
      </c>
      <c r="AY189" s="18" t="s">
        <v>147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18" t="s">
        <v>83</v>
      </c>
      <c r="BK189" s="246">
        <f>ROUND(I189*H189,2)</f>
        <v>0</v>
      </c>
      <c r="BL189" s="18" t="s">
        <v>219</v>
      </c>
      <c r="BM189" s="245" t="s">
        <v>1322</v>
      </c>
    </row>
    <row r="190" s="2" customFormat="1" ht="14.4" customHeight="1">
      <c r="A190" s="39"/>
      <c r="B190" s="40"/>
      <c r="C190" s="234" t="s">
        <v>429</v>
      </c>
      <c r="D190" s="234" t="s">
        <v>149</v>
      </c>
      <c r="E190" s="235" t="s">
        <v>1323</v>
      </c>
      <c r="F190" s="236" t="s">
        <v>1324</v>
      </c>
      <c r="G190" s="237" t="s">
        <v>343</v>
      </c>
      <c r="H190" s="238">
        <v>1</v>
      </c>
      <c r="I190" s="239"/>
      <c r="J190" s="240">
        <f>ROUND(I190*H190,2)</f>
        <v>0</v>
      </c>
      <c r="K190" s="236" t="s">
        <v>1</v>
      </c>
      <c r="L190" s="45"/>
      <c r="M190" s="241" t="s">
        <v>1</v>
      </c>
      <c r="N190" s="242" t="s">
        <v>40</v>
      </c>
      <c r="O190" s="92"/>
      <c r="P190" s="243">
        <f>O190*H190</f>
        <v>0</v>
      </c>
      <c r="Q190" s="243">
        <v>0</v>
      </c>
      <c r="R190" s="243">
        <f>Q190*H190</f>
        <v>0</v>
      </c>
      <c r="S190" s="243">
        <v>0</v>
      </c>
      <c r="T190" s="244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5" t="s">
        <v>154</v>
      </c>
      <c r="AT190" s="245" t="s">
        <v>149</v>
      </c>
      <c r="AU190" s="245" t="s">
        <v>85</v>
      </c>
      <c r="AY190" s="18" t="s">
        <v>147</v>
      </c>
      <c r="BE190" s="246">
        <f>IF(N190="základní",J190,0)</f>
        <v>0</v>
      </c>
      <c r="BF190" s="246">
        <f>IF(N190="snížená",J190,0)</f>
        <v>0</v>
      </c>
      <c r="BG190" s="246">
        <f>IF(N190="zákl. přenesená",J190,0)</f>
        <v>0</v>
      </c>
      <c r="BH190" s="246">
        <f>IF(N190="sníž. přenesená",J190,0)</f>
        <v>0</v>
      </c>
      <c r="BI190" s="246">
        <f>IF(N190="nulová",J190,0)</f>
        <v>0</v>
      </c>
      <c r="BJ190" s="18" t="s">
        <v>83</v>
      </c>
      <c r="BK190" s="246">
        <f>ROUND(I190*H190,2)</f>
        <v>0</v>
      </c>
      <c r="BL190" s="18" t="s">
        <v>154</v>
      </c>
      <c r="BM190" s="245" t="s">
        <v>1325</v>
      </c>
    </row>
    <row r="191" s="2" customFormat="1" ht="14.4" customHeight="1">
      <c r="A191" s="39"/>
      <c r="B191" s="40"/>
      <c r="C191" s="234" t="s">
        <v>434</v>
      </c>
      <c r="D191" s="234" t="s">
        <v>149</v>
      </c>
      <c r="E191" s="235" t="s">
        <v>1326</v>
      </c>
      <c r="F191" s="236" t="s">
        <v>1327</v>
      </c>
      <c r="G191" s="237" t="s">
        <v>343</v>
      </c>
      <c r="H191" s="238">
        <v>1</v>
      </c>
      <c r="I191" s="239"/>
      <c r="J191" s="240">
        <f>ROUND(I191*H191,2)</f>
        <v>0</v>
      </c>
      <c r="K191" s="236" t="s">
        <v>1</v>
      </c>
      <c r="L191" s="45"/>
      <c r="M191" s="241" t="s">
        <v>1</v>
      </c>
      <c r="N191" s="242" t="s">
        <v>40</v>
      </c>
      <c r="O191" s="92"/>
      <c r="P191" s="243">
        <f>O191*H191</f>
        <v>0</v>
      </c>
      <c r="Q191" s="243">
        <v>0</v>
      </c>
      <c r="R191" s="243">
        <f>Q191*H191</f>
        <v>0</v>
      </c>
      <c r="S191" s="243">
        <v>0</v>
      </c>
      <c r="T191" s="244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5" t="s">
        <v>219</v>
      </c>
      <c r="AT191" s="245" t="s">
        <v>149</v>
      </c>
      <c r="AU191" s="245" t="s">
        <v>85</v>
      </c>
      <c r="AY191" s="18" t="s">
        <v>147</v>
      </c>
      <c r="BE191" s="246">
        <f>IF(N191="základní",J191,0)</f>
        <v>0</v>
      </c>
      <c r="BF191" s="246">
        <f>IF(N191="snížená",J191,0)</f>
        <v>0</v>
      </c>
      <c r="BG191" s="246">
        <f>IF(N191="zákl. přenesená",J191,0)</f>
        <v>0</v>
      </c>
      <c r="BH191" s="246">
        <f>IF(N191="sníž. přenesená",J191,0)</f>
        <v>0</v>
      </c>
      <c r="BI191" s="246">
        <f>IF(N191="nulová",J191,0)</f>
        <v>0</v>
      </c>
      <c r="BJ191" s="18" t="s">
        <v>83</v>
      </c>
      <c r="BK191" s="246">
        <f>ROUND(I191*H191,2)</f>
        <v>0</v>
      </c>
      <c r="BL191" s="18" t="s">
        <v>219</v>
      </c>
      <c r="BM191" s="245" t="s">
        <v>1328</v>
      </c>
    </row>
    <row r="192" s="2" customFormat="1" ht="14.4" customHeight="1">
      <c r="A192" s="39"/>
      <c r="B192" s="40"/>
      <c r="C192" s="234" t="s">
        <v>438</v>
      </c>
      <c r="D192" s="234" t="s">
        <v>149</v>
      </c>
      <c r="E192" s="235" t="s">
        <v>1329</v>
      </c>
      <c r="F192" s="236" t="s">
        <v>1330</v>
      </c>
      <c r="G192" s="237" t="s">
        <v>343</v>
      </c>
      <c r="H192" s="238">
        <v>1</v>
      </c>
      <c r="I192" s="239"/>
      <c r="J192" s="240">
        <f>ROUND(I192*H192,2)</f>
        <v>0</v>
      </c>
      <c r="K192" s="236" t="s">
        <v>1</v>
      </c>
      <c r="L192" s="45"/>
      <c r="M192" s="241" t="s">
        <v>1</v>
      </c>
      <c r="N192" s="242" t="s">
        <v>40</v>
      </c>
      <c r="O192" s="92"/>
      <c r="P192" s="243">
        <f>O192*H192</f>
        <v>0</v>
      </c>
      <c r="Q192" s="243">
        <v>0</v>
      </c>
      <c r="R192" s="243">
        <f>Q192*H192</f>
        <v>0</v>
      </c>
      <c r="S192" s="243">
        <v>0</v>
      </c>
      <c r="T192" s="244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5" t="s">
        <v>219</v>
      </c>
      <c r="AT192" s="245" t="s">
        <v>149</v>
      </c>
      <c r="AU192" s="245" t="s">
        <v>85</v>
      </c>
      <c r="AY192" s="18" t="s">
        <v>147</v>
      </c>
      <c r="BE192" s="246">
        <f>IF(N192="základní",J192,0)</f>
        <v>0</v>
      </c>
      <c r="BF192" s="246">
        <f>IF(N192="snížená",J192,0)</f>
        <v>0</v>
      </c>
      <c r="BG192" s="246">
        <f>IF(N192="zákl. přenesená",J192,0)</f>
        <v>0</v>
      </c>
      <c r="BH192" s="246">
        <f>IF(N192="sníž. přenesená",J192,0)</f>
        <v>0</v>
      </c>
      <c r="BI192" s="246">
        <f>IF(N192="nulová",J192,0)</f>
        <v>0</v>
      </c>
      <c r="BJ192" s="18" t="s">
        <v>83</v>
      </c>
      <c r="BK192" s="246">
        <f>ROUND(I192*H192,2)</f>
        <v>0</v>
      </c>
      <c r="BL192" s="18" t="s">
        <v>219</v>
      </c>
      <c r="BM192" s="245" t="s">
        <v>1331</v>
      </c>
    </row>
    <row r="193" s="2" customFormat="1" ht="14.4" customHeight="1">
      <c r="A193" s="39"/>
      <c r="B193" s="40"/>
      <c r="C193" s="234" t="s">
        <v>442</v>
      </c>
      <c r="D193" s="234" t="s">
        <v>149</v>
      </c>
      <c r="E193" s="235" t="s">
        <v>1332</v>
      </c>
      <c r="F193" s="236" t="s">
        <v>1333</v>
      </c>
      <c r="G193" s="237" t="s">
        <v>343</v>
      </c>
      <c r="H193" s="238">
        <v>1</v>
      </c>
      <c r="I193" s="239"/>
      <c r="J193" s="240">
        <f>ROUND(I193*H193,2)</f>
        <v>0</v>
      </c>
      <c r="K193" s="236" t="s">
        <v>1</v>
      </c>
      <c r="L193" s="45"/>
      <c r="M193" s="241" t="s">
        <v>1</v>
      </c>
      <c r="N193" s="242" t="s">
        <v>40</v>
      </c>
      <c r="O193" s="92"/>
      <c r="P193" s="243">
        <f>O193*H193</f>
        <v>0</v>
      </c>
      <c r="Q193" s="243">
        <v>0</v>
      </c>
      <c r="R193" s="243">
        <f>Q193*H193</f>
        <v>0</v>
      </c>
      <c r="S193" s="243">
        <v>0</v>
      </c>
      <c r="T193" s="244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5" t="s">
        <v>219</v>
      </c>
      <c r="AT193" s="245" t="s">
        <v>149</v>
      </c>
      <c r="AU193" s="245" t="s">
        <v>85</v>
      </c>
      <c r="AY193" s="18" t="s">
        <v>147</v>
      </c>
      <c r="BE193" s="246">
        <f>IF(N193="základní",J193,0)</f>
        <v>0</v>
      </c>
      <c r="BF193" s="246">
        <f>IF(N193="snížená",J193,0)</f>
        <v>0</v>
      </c>
      <c r="BG193" s="246">
        <f>IF(N193="zákl. přenesená",J193,0)</f>
        <v>0</v>
      </c>
      <c r="BH193" s="246">
        <f>IF(N193="sníž. přenesená",J193,0)</f>
        <v>0</v>
      </c>
      <c r="BI193" s="246">
        <f>IF(N193="nulová",J193,0)</f>
        <v>0</v>
      </c>
      <c r="BJ193" s="18" t="s">
        <v>83</v>
      </c>
      <c r="BK193" s="246">
        <f>ROUND(I193*H193,2)</f>
        <v>0</v>
      </c>
      <c r="BL193" s="18" t="s">
        <v>219</v>
      </c>
      <c r="BM193" s="245" t="s">
        <v>1334</v>
      </c>
    </row>
    <row r="194" s="2" customFormat="1" ht="14.4" customHeight="1">
      <c r="A194" s="39"/>
      <c r="B194" s="40"/>
      <c r="C194" s="234" t="s">
        <v>447</v>
      </c>
      <c r="D194" s="234" t="s">
        <v>149</v>
      </c>
      <c r="E194" s="235" t="s">
        <v>1335</v>
      </c>
      <c r="F194" s="236" t="s">
        <v>1336</v>
      </c>
      <c r="G194" s="237" t="s">
        <v>719</v>
      </c>
      <c r="H194" s="238">
        <v>56</v>
      </c>
      <c r="I194" s="239"/>
      <c r="J194" s="240">
        <f>ROUND(I194*H194,2)</f>
        <v>0</v>
      </c>
      <c r="K194" s="236" t="s">
        <v>1</v>
      </c>
      <c r="L194" s="45"/>
      <c r="M194" s="241" t="s">
        <v>1</v>
      </c>
      <c r="N194" s="242" t="s">
        <v>40</v>
      </c>
      <c r="O194" s="92"/>
      <c r="P194" s="243">
        <f>O194*H194</f>
        <v>0</v>
      </c>
      <c r="Q194" s="243">
        <v>0</v>
      </c>
      <c r="R194" s="243">
        <f>Q194*H194</f>
        <v>0</v>
      </c>
      <c r="S194" s="243">
        <v>0</v>
      </c>
      <c r="T194" s="244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5" t="s">
        <v>219</v>
      </c>
      <c r="AT194" s="245" t="s">
        <v>149</v>
      </c>
      <c r="AU194" s="245" t="s">
        <v>85</v>
      </c>
      <c r="AY194" s="18" t="s">
        <v>147</v>
      </c>
      <c r="BE194" s="246">
        <f>IF(N194="základní",J194,0)</f>
        <v>0</v>
      </c>
      <c r="BF194" s="246">
        <f>IF(N194="snížená",J194,0)</f>
        <v>0</v>
      </c>
      <c r="BG194" s="246">
        <f>IF(N194="zákl. přenesená",J194,0)</f>
        <v>0</v>
      </c>
      <c r="BH194" s="246">
        <f>IF(N194="sníž. přenesená",J194,0)</f>
        <v>0</v>
      </c>
      <c r="BI194" s="246">
        <f>IF(N194="nulová",J194,0)</f>
        <v>0</v>
      </c>
      <c r="BJ194" s="18" t="s">
        <v>83</v>
      </c>
      <c r="BK194" s="246">
        <f>ROUND(I194*H194,2)</f>
        <v>0</v>
      </c>
      <c r="BL194" s="18" t="s">
        <v>219</v>
      </c>
      <c r="BM194" s="245" t="s">
        <v>1337</v>
      </c>
    </row>
    <row r="195" s="2" customFormat="1" ht="14.4" customHeight="1">
      <c r="A195" s="39"/>
      <c r="B195" s="40"/>
      <c r="C195" s="234" t="s">
        <v>451</v>
      </c>
      <c r="D195" s="234" t="s">
        <v>149</v>
      </c>
      <c r="E195" s="235" t="s">
        <v>1338</v>
      </c>
      <c r="F195" s="236" t="s">
        <v>1339</v>
      </c>
      <c r="G195" s="237" t="s">
        <v>719</v>
      </c>
      <c r="H195" s="238">
        <v>72</v>
      </c>
      <c r="I195" s="239"/>
      <c r="J195" s="240">
        <f>ROUND(I195*H195,2)</f>
        <v>0</v>
      </c>
      <c r="K195" s="236" t="s">
        <v>1</v>
      </c>
      <c r="L195" s="45"/>
      <c r="M195" s="241" t="s">
        <v>1</v>
      </c>
      <c r="N195" s="242" t="s">
        <v>40</v>
      </c>
      <c r="O195" s="92"/>
      <c r="P195" s="243">
        <f>O195*H195</f>
        <v>0</v>
      </c>
      <c r="Q195" s="243">
        <v>0</v>
      </c>
      <c r="R195" s="243">
        <f>Q195*H195</f>
        <v>0</v>
      </c>
      <c r="S195" s="243">
        <v>0</v>
      </c>
      <c r="T195" s="244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5" t="s">
        <v>154</v>
      </c>
      <c r="AT195" s="245" t="s">
        <v>149</v>
      </c>
      <c r="AU195" s="245" t="s">
        <v>85</v>
      </c>
      <c r="AY195" s="18" t="s">
        <v>147</v>
      </c>
      <c r="BE195" s="246">
        <f>IF(N195="základní",J195,0)</f>
        <v>0</v>
      </c>
      <c r="BF195" s="246">
        <f>IF(N195="snížená",J195,0)</f>
        <v>0</v>
      </c>
      <c r="BG195" s="246">
        <f>IF(N195="zákl. přenesená",J195,0)</f>
        <v>0</v>
      </c>
      <c r="BH195" s="246">
        <f>IF(N195="sníž. přenesená",J195,0)</f>
        <v>0</v>
      </c>
      <c r="BI195" s="246">
        <f>IF(N195="nulová",J195,0)</f>
        <v>0</v>
      </c>
      <c r="BJ195" s="18" t="s">
        <v>83</v>
      </c>
      <c r="BK195" s="246">
        <f>ROUND(I195*H195,2)</f>
        <v>0</v>
      </c>
      <c r="BL195" s="18" t="s">
        <v>154</v>
      </c>
      <c r="BM195" s="245" t="s">
        <v>1340</v>
      </c>
    </row>
    <row r="196" s="2" customFormat="1" ht="14.4" customHeight="1">
      <c r="A196" s="39"/>
      <c r="B196" s="40"/>
      <c r="C196" s="234" t="s">
        <v>455</v>
      </c>
      <c r="D196" s="234" t="s">
        <v>149</v>
      </c>
      <c r="E196" s="235" t="s">
        <v>1341</v>
      </c>
      <c r="F196" s="236" t="s">
        <v>1342</v>
      </c>
      <c r="G196" s="237" t="s">
        <v>385</v>
      </c>
      <c r="H196" s="238">
        <v>25</v>
      </c>
      <c r="I196" s="239"/>
      <c r="J196" s="240">
        <f>ROUND(I196*H196,2)</f>
        <v>0</v>
      </c>
      <c r="K196" s="236" t="s">
        <v>1</v>
      </c>
      <c r="L196" s="45"/>
      <c r="M196" s="241" t="s">
        <v>1</v>
      </c>
      <c r="N196" s="242" t="s">
        <v>40</v>
      </c>
      <c r="O196" s="92"/>
      <c r="P196" s="243">
        <f>O196*H196</f>
        <v>0</v>
      </c>
      <c r="Q196" s="243">
        <v>0</v>
      </c>
      <c r="R196" s="243">
        <f>Q196*H196</f>
        <v>0</v>
      </c>
      <c r="S196" s="243">
        <v>0</v>
      </c>
      <c r="T196" s="244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5" t="s">
        <v>219</v>
      </c>
      <c r="AT196" s="245" t="s">
        <v>149</v>
      </c>
      <c r="AU196" s="245" t="s">
        <v>85</v>
      </c>
      <c r="AY196" s="18" t="s">
        <v>147</v>
      </c>
      <c r="BE196" s="246">
        <f>IF(N196="základní",J196,0)</f>
        <v>0</v>
      </c>
      <c r="BF196" s="246">
        <f>IF(N196="snížená",J196,0)</f>
        <v>0</v>
      </c>
      <c r="BG196" s="246">
        <f>IF(N196="zákl. přenesená",J196,0)</f>
        <v>0</v>
      </c>
      <c r="BH196" s="246">
        <f>IF(N196="sníž. přenesená",J196,0)</f>
        <v>0</v>
      </c>
      <c r="BI196" s="246">
        <f>IF(N196="nulová",J196,0)</f>
        <v>0</v>
      </c>
      <c r="BJ196" s="18" t="s">
        <v>83</v>
      </c>
      <c r="BK196" s="246">
        <f>ROUND(I196*H196,2)</f>
        <v>0</v>
      </c>
      <c r="BL196" s="18" t="s">
        <v>219</v>
      </c>
      <c r="BM196" s="245" t="s">
        <v>1343</v>
      </c>
    </row>
    <row r="197" s="2" customFormat="1" ht="14.4" customHeight="1">
      <c r="A197" s="39"/>
      <c r="B197" s="40"/>
      <c r="C197" s="234" t="s">
        <v>459</v>
      </c>
      <c r="D197" s="234" t="s">
        <v>149</v>
      </c>
      <c r="E197" s="235" t="s">
        <v>1344</v>
      </c>
      <c r="F197" s="236" t="s">
        <v>1345</v>
      </c>
      <c r="G197" s="237" t="s">
        <v>343</v>
      </c>
      <c r="H197" s="238">
        <v>1</v>
      </c>
      <c r="I197" s="239"/>
      <c r="J197" s="240">
        <f>ROUND(I197*H197,2)</f>
        <v>0</v>
      </c>
      <c r="K197" s="236" t="s">
        <v>1</v>
      </c>
      <c r="L197" s="45"/>
      <c r="M197" s="241" t="s">
        <v>1</v>
      </c>
      <c r="N197" s="242" t="s">
        <v>40</v>
      </c>
      <c r="O197" s="92"/>
      <c r="P197" s="243">
        <f>O197*H197</f>
        <v>0</v>
      </c>
      <c r="Q197" s="243">
        <v>0</v>
      </c>
      <c r="R197" s="243">
        <f>Q197*H197</f>
        <v>0</v>
      </c>
      <c r="S197" s="243">
        <v>0</v>
      </c>
      <c r="T197" s="244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5" t="s">
        <v>219</v>
      </c>
      <c r="AT197" s="245" t="s">
        <v>149</v>
      </c>
      <c r="AU197" s="245" t="s">
        <v>85</v>
      </c>
      <c r="AY197" s="18" t="s">
        <v>147</v>
      </c>
      <c r="BE197" s="246">
        <f>IF(N197="základní",J197,0)</f>
        <v>0</v>
      </c>
      <c r="BF197" s="246">
        <f>IF(N197="snížená",J197,0)</f>
        <v>0</v>
      </c>
      <c r="BG197" s="246">
        <f>IF(N197="zákl. přenesená",J197,0)</f>
        <v>0</v>
      </c>
      <c r="BH197" s="246">
        <f>IF(N197="sníž. přenesená",J197,0)</f>
        <v>0</v>
      </c>
      <c r="BI197" s="246">
        <f>IF(N197="nulová",J197,0)</f>
        <v>0</v>
      </c>
      <c r="BJ197" s="18" t="s">
        <v>83</v>
      </c>
      <c r="BK197" s="246">
        <f>ROUND(I197*H197,2)</f>
        <v>0</v>
      </c>
      <c r="BL197" s="18" t="s">
        <v>219</v>
      </c>
      <c r="BM197" s="245" t="s">
        <v>1346</v>
      </c>
    </row>
    <row r="198" s="2" customFormat="1" ht="37.8" customHeight="1">
      <c r="A198" s="39"/>
      <c r="B198" s="40"/>
      <c r="C198" s="234" t="s">
        <v>463</v>
      </c>
      <c r="D198" s="234" t="s">
        <v>149</v>
      </c>
      <c r="E198" s="235" t="s">
        <v>1347</v>
      </c>
      <c r="F198" s="236" t="s">
        <v>1348</v>
      </c>
      <c r="G198" s="237" t="s">
        <v>343</v>
      </c>
      <c r="H198" s="238">
        <v>8</v>
      </c>
      <c r="I198" s="239"/>
      <c r="J198" s="240">
        <f>ROUND(I198*H198,2)</f>
        <v>0</v>
      </c>
      <c r="K198" s="236" t="s">
        <v>1</v>
      </c>
      <c r="L198" s="45"/>
      <c r="M198" s="301" t="s">
        <v>1</v>
      </c>
      <c r="N198" s="302" t="s">
        <v>40</v>
      </c>
      <c r="O198" s="303"/>
      <c r="P198" s="304">
        <f>O198*H198</f>
        <v>0</v>
      </c>
      <c r="Q198" s="304">
        <v>0</v>
      </c>
      <c r="R198" s="304">
        <f>Q198*H198</f>
        <v>0</v>
      </c>
      <c r="S198" s="304">
        <v>0</v>
      </c>
      <c r="T198" s="30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5" t="s">
        <v>219</v>
      </c>
      <c r="AT198" s="245" t="s">
        <v>149</v>
      </c>
      <c r="AU198" s="245" t="s">
        <v>85</v>
      </c>
      <c r="AY198" s="18" t="s">
        <v>147</v>
      </c>
      <c r="BE198" s="246">
        <f>IF(N198="základní",J198,0)</f>
        <v>0</v>
      </c>
      <c r="BF198" s="246">
        <f>IF(N198="snížená",J198,0)</f>
        <v>0</v>
      </c>
      <c r="BG198" s="246">
        <f>IF(N198="zákl. přenesená",J198,0)</f>
        <v>0</v>
      </c>
      <c r="BH198" s="246">
        <f>IF(N198="sníž. přenesená",J198,0)</f>
        <v>0</v>
      </c>
      <c r="BI198" s="246">
        <f>IF(N198="nulová",J198,0)</f>
        <v>0</v>
      </c>
      <c r="BJ198" s="18" t="s">
        <v>83</v>
      </c>
      <c r="BK198" s="246">
        <f>ROUND(I198*H198,2)</f>
        <v>0</v>
      </c>
      <c r="BL198" s="18" t="s">
        <v>219</v>
      </c>
      <c r="BM198" s="245" t="s">
        <v>1349</v>
      </c>
    </row>
    <row r="199" s="2" customFormat="1" ht="6.96" customHeight="1">
      <c r="A199" s="39"/>
      <c r="B199" s="67"/>
      <c r="C199" s="68"/>
      <c r="D199" s="68"/>
      <c r="E199" s="68"/>
      <c r="F199" s="68"/>
      <c r="G199" s="68"/>
      <c r="H199" s="68"/>
      <c r="I199" s="68"/>
      <c r="J199" s="68"/>
      <c r="K199" s="68"/>
      <c r="L199" s="45"/>
      <c r="M199" s="39"/>
      <c r="O199" s="39"/>
      <c r="P199" s="39"/>
      <c r="Q199" s="39"/>
      <c r="R199" s="39"/>
      <c r="S199" s="39"/>
      <c r="T199" s="39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</row>
  </sheetData>
  <sheetProtection sheet="1" autoFilter="0" formatColumns="0" formatRows="0" objects="1" scenarios="1" spinCount="100000" saltValue="+7SaklvuTYOLwfC+GOKCDq/97B4DFrSl9u/do5f7Hen1UGmA6GnKl+8ScH8Gv0Dp+UMLQ4iT7awZP/7SfZt32g==" hashValue="xyEMScT+B4bb6g0vNO2KSXNm0vBEH8yV1gGxpcBukureVjzKpdTG83BkndB6/Rf/+P1SlMwQ/Tmrf9v8q8Rx2Q==" algorithmName="SHA-512" password="CC35"/>
  <autoFilter ref="C132:K198"/>
  <mergeCells count="14">
    <mergeCell ref="E7:H7"/>
    <mergeCell ref="E9:H9"/>
    <mergeCell ref="E18:H18"/>
    <mergeCell ref="E27:H27"/>
    <mergeCell ref="E85:H85"/>
    <mergeCell ref="E87:H87"/>
    <mergeCell ref="D107:F107"/>
    <mergeCell ref="D108:F108"/>
    <mergeCell ref="D109:F109"/>
    <mergeCell ref="D110:F110"/>
    <mergeCell ref="D111:F111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Janovska-PC\Janovska</dc:creator>
  <cp:lastModifiedBy>Janovska-PC\Janovska</cp:lastModifiedBy>
  <dcterms:created xsi:type="dcterms:W3CDTF">2021-05-25T16:26:50Z</dcterms:created>
  <dcterms:modified xsi:type="dcterms:W3CDTF">2021-05-25T16:26:56Z</dcterms:modified>
</cp:coreProperties>
</file>